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98.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3" i="1" l="1"/>
  <c r="R5" i="1"/>
  <c r="R7" i="1"/>
  <c r="R9" i="1"/>
  <c r="R11" i="1"/>
  <c r="R13" i="1"/>
  <c r="R15" i="1"/>
  <c r="R17" i="1"/>
  <c r="R19" i="1"/>
  <c r="R21" i="1"/>
  <c r="R23" i="1"/>
  <c r="R25" i="1"/>
  <c r="R27" i="1"/>
  <c r="R29" i="1"/>
  <c r="Q3" i="1"/>
  <c r="Q4" i="1"/>
  <c r="R4" i="1" s="1"/>
  <c r="Q5" i="1"/>
  <c r="Q6" i="1"/>
  <c r="R6" i="1" s="1"/>
  <c r="Q7" i="1"/>
  <c r="Q8" i="1"/>
  <c r="R8" i="1" s="1"/>
  <c r="Q9" i="1"/>
  <c r="Q10" i="1"/>
  <c r="R10" i="1" s="1"/>
  <c r="Q11" i="1"/>
  <c r="Q12" i="1"/>
  <c r="R12" i="1" s="1"/>
  <c r="Q13" i="1"/>
  <c r="Q14" i="1"/>
  <c r="R14" i="1" s="1"/>
  <c r="Q15" i="1"/>
  <c r="Q16" i="1"/>
  <c r="R16" i="1" s="1"/>
  <c r="Q17" i="1"/>
  <c r="Q18" i="1"/>
  <c r="R18" i="1" s="1"/>
  <c r="Q19" i="1"/>
  <c r="Q20" i="1"/>
  <c r="R20" i="1" s="1"/>
  <c r="Q21" i="1"/>
  <c r="Q22" i="1"/>
  <c r="R22" i="1" s="1"/>
  <c r="Q23" i="1"/>
  <c r="Q24" i="1"/>
  <c r="R24" i="1" s="1"/>
  <c r="Q25" i="1"/>
  <c r="Q26" i="1"/>
  <c r="R26" i="1" s="1"/>
  <c r="Q27" i="1"/>
  <c r="Q28" i="1"/>
  <c r="R28" i="1" s="1"/>
  <c r="Q29" i="1"/>
  <c r="Q30" i="1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40" i="1"/>
  <c r="R40" i="1" s="1"/>
  <c r="Q41" i="1"/>
  <c r="R41" i="1" s="1"/>
  <c r="Q42" i="1"/>
  <c r="R42" i="1" s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R30" i="1" s="1"/>
  <c r="P31" i="1"/>
  <c r="P32" i="1"/>
  <c r="P33" i="1"/>
  <c r="P34" i="1"/>
  <c r="P35" i="1"/>
  <c r="P36" i="1"/>
  <c r="P37" i="1"/>
  <c r="P38" i="1"/>
  <c r="P39" i="1"/>
  <c r="P40" i="1"/>
  <c r="P41" i="1"/>
  <c r="P42" i="1"/>
  <c r="O32" i="1"/>
  <c r="O34" i="1"/>
  <c r="O36" i="1"/>
  <c r="O38" i="1"/>
  <c r="O40" i="1"/>
  <c r="O42" i="1"/>
  <c r="N3" i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N31" i="1"/>
  <c r="O31" i="1" s="1"/>
  <c r="N32" i="1"/>
  <c r="N33" i="1"/>
  <c r="O33" i="1" s="1"/>
  <c r="N34" i="1"/>
  <c r="N35" i="1"/>
  <c r="O35" i="1" s="1"/>
  <c r="N36" i="1"/>
  <c r="N37" i="1"/>
  <c r="O37" i="1" s="1"/>
  <c r="N38" i="1"/>
  <c r="N39" i="1"/>
  <c r="O39" i="1" s="1"/>
  <c r="N40" i="1"/>
  <c r="N41" i="1"/>
  <c r="O41" i="1" s="1"/>
  <c r="N4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O30" i="1" s="1"/>
  <c r="M31" i="1"/>
  <c r="M32" i="1"/>
  <c r="M33" i="1"/>
  <c r="M34" i="1"/>
  <c r="M35" i="1"/>
  <c r="M36" i="1"/>
  <c r="M37" i="1"/>
  <c r="M38" i="1"/>
  <c r="M39" i="1"/>
  <c r="M40" i="1"/>
  <c r="M41" i="1"/>
  <c r="M42" i="1"/>
  <c r="L3" i="1"/>
  <c r="L5" i="1"/>
  <c r="L7" i="1"/>
  <c r="L9" i="1"/>
  <c r="L11" i="1"/>
  <c r="L13" i="1"/>
  <c r="L15" i="1"/>
  <c r="L17" i="1"/>
  <c r="L19" i="1"/>
  <c r="L21" i="1"/>
  <c r="L23" i="1"/>
  <c r="L25" i="1"/>
  <c r="L27" i="1"/>
  <c r="L29" i="1"/>
  <c r="K3" i="1"/>
  <c r="K4" i="1"/>
  <c r="L4" i="1" s="1"/>
  <c r="K5" i="1"/>
  <c r="K6" i="1"/>
  <c r="L6" i="1" s="1"/>
  <c r="K7" i="1"/>
  <c r="K8" i="1"/>
  <c r="L8" i="1" s="1"/>
  <c r="K9" i="1"/>
  <c r="K10" i="1"/>
  <c r="L10" i="1" s="1"/>
  <c r="K11" i="1"/>
  <c r="K12" i="1"/>
  <c r="L12" i="1" s="1"/>
  <c r="K13" i="1"/>
  <c r="K14" i="1"/>
  <c r="L14" i="1" s="1"/>
  <c r="K15" i="1"/>
  <c r="K16" i="1"/>
  <c r="L16" i="1" s="1"/>
  <c r="K17" i="1"/>
  <c r="K18" i="1"/>
  <c r="L18" i="1" s="1"/>
  <c r="K19" i="1"/>
  <c r="K20" i="1"/>
  <c r="L20" i="1" s="1"/>
  <c r="K21" i="1"/>
  <c r="K22" i="1"/>
  <c r="L22" i="1" s="1"/>
  <c r="K23" i="1"/>
  <c r="K24" i="1"/>
  <c r="L24" i="1" s="1"/>
  <c r="K25" i="1"/>
  <c r="K26" i="1"/>
  <c r="L26" i="1" s="1"/>
  <c r="K27" i="1"/>
  <c r="K28" i="1"/>
  <c r="L28" i="1" s="1"/>
  <c r="K29" i="1"/>
  <c r="K30" i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L30" i="1" s="1"/>
  <c r="J31" i="1"/>
  <c r="J32" i="1"/>
  <c r="J33" i="1"/>
  <c r="J34" i="1"/>
  <c r="J35" i="1"/>
  <c r="J36" i="1"/>
  <c r="J37" i="1"/>
  <c r="J38" i="1"/>
  <c r="J39" i="1"/>
  <c r="J40" i="1"/>
  <c r="J41" i="1"/>
  <c r="J42" i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G11" i="1"/>
  <c r="G12" i="1"/>
  <c r="G3" i="1"/>
  <c r="G4" i="1"/>
  <c r="G5" i="1"/>
  <c r="G6" i="1"/>
  <c r="G7" i="1"/>
  <c r="G8" i="1"/>
  <c r="G9" i="1"/>
  <c r="G10" i="1"/>
  <c r="G13" i="1"/>
  <c r="G14" i="1"/>
  <c r="G15" i="1"/>
  <c r="G16" i="1"/>
  <c r="I11" i="1" l="1"/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I30" i="1" s="1"/>
  <c r="G31" i="1"/>
  <c r="I31" i="1" s="1"/>
  <c r="G32" i="1"/>
  <c r="I32" i="1" s="1"/>
  <c r="G33" i="1"/>
  <c r="G34" i="1"/>
  <c r="G35" i="1"/>
  <c r="G36" i="1"/>
  <c r="G37" i="1"/>
  <c r="G38" i="1"/>
  <c r="G39" i="1"/>
  <c r="G40" i="1"/>
  <c r="G41" i="1"/>
  <c r="G42" i="1"/>
  <c r="I41" i="1" l="1"/>
  <c r="I39" i="1"/>
  <c r="I37" i="1"/>
  <c r="I35" i="1"/>
  <c r="I33" i="1"/>
  <c r="I29" i="1"/>
  <c r="I27" i="1"/>
  <c r="I25" i="1"/>
  <c r="I23" i="1"/>
  <c r="I21" i="1"/>
  <c r="I19" i="1"/>
  <c r="I17" i="1"/>
  <c r="I15" i="1"/>
  <c r="I13" i="1"/>
  <c r="I10" i="1"/>
  <c r="I8" i="1"/>
  <c r="I6" i="1"/>
  <c r="I4" i="1"/>
  <c r="I42" i="1"/>
  <c r="I40" i="1"/>
  <c r="I38" i="1"/>
  <c r="I36" i="1"/>
  <c r="I34" i="1"/>
  <c r="I28" i="1"/>
  <c r="I26" i="1"/>
  <c r="I24" i="1"/>
  <c r="I22" i="1"/>
  <c r="I20" i="1"/>
  <c r="I18" i="1"/>
  <c r="I16" i="1"/>
  <c r="I14" i="1"/>
  <c r="I12" i="1"/>
  <c r="I9" i="1"/>
  <c r="I7" i="1"/>
  <c r="I5" i="1"/>
  <c r="I3" i="1"/>
</calcChain>
</file>

<file path=xl/sharedStrings.xml><?xml version="1.0" encoding="utf-8"?>
<sst xmlns="http://schemas.openxmlformats.org/spreadsheetml/2006/main" count="68" uniqueCount="62">
  <si>
    <t xml:space="preserve">ارزش نسبی
 خدمت * </t>
  </si>
  <si>
    <t>کشیدن بخیه تا 10 گره یا تا 10 سانتی متر توسط پزشک دیگر(درصورت انجام دراورژانس بیمارستان تحت پوشش بیمه پایه است)</t>
  </si>
  <si>
    <t xml:space="preserve">خدمات شایع </t>
  </si>
  <si>
    <t xml:space="preserve">کد خدمت </t>
  </si>
  <si>
    <t xml:space="preserve">جزء فنی </t>
  </si>
  <si>
    <t xml:space="preserve">جزءحرفه ای </t>
  </si>
  <si>
    <t>دولتی</t>
  </si>
  <si>
    <t>عمومی غیر دولتی با علامت #</t>
  </si>
  <si>
    <t xml:space="preserve"> عدد جزء حرفه ای </t>
  </si>
  <si>
    <t xml:space="preserve">عدد
جزء فنی </t>
  </si>
  <si>
    <t xml:space="preserve">رقم ریالی جزء حرفه ای </t>
  </si>
  <si>
    <t>رقم ریالی جز فنی</t>
  </si>
  <si>
    <r>
      <t>شستشو و پانسمان ساده بزرگ بیش از 20 سانتیمتر(درصورت انجام دراورژانس بیمارستان تحت پوشش بیمه پایه است)</t>
    </r>
    <r>
      <rPr>
        <b/>
        <sz val="9"/>
        <color rgb="FF00B0F0"/>
        <rFont val="B Badr"/>
        <charset val="178"/>
      </rPr>
      <t>#</t>
    </r>
  </si>
  <si>
    <t>اسپیرومتری ساده (SVC) شامل ظرفیت حیاتی آهسته همراه با منحنی آن در بزرگسالان #</t>
  </si>
  <si>
    <t>اسپیرومتری ساده (SVC) شامل ظرفیت حیاتی آهسته همراه با منحنی آن در نوزادان و اطفال زیر 2 سال #</t>
  </si>
  <si>
    <t>انجام معاینات الکترودیاگنوز (EMG و NCV)؛ شامل اخذ شرح حال، انجام معاینات بالینی؛ انجام الکتردیاگنوز و کلیه خدمات مرتبط با آن از جمله موج F و H، ارائه تشخیص و تهیه گزارش، یک اندام 
(کد دیگری همزمان با این کد قابل محاسبه و اخذ نمی باشد) #</t>
  </si>
  <si>
    <t>انجام معاینات الکترودیاگنوز (EMG و NCV)؛ شامل اخذ شرح حال، انجام معاینات بالینی؛ انجام الکتردیاگنوز و کلیه خدمات مرتبط با آن از جمله موج F و H، ارائه تشخیص و تهیه گزارش، دو اندام
(کد دیگری همزمان با این کد قابل محاسبه و اخذ نمی باشد) #</t>
  </si>
  <si>
    <t>انجام معاینات الکترودیاگنوز (EMG و NCV)؛ شامل اخذ شرح حال، انجام معاینات بالینی؛ انجام الکتردیاگنوز کلیه خدمات مرتبط با آن از جمله موج F و H، ارائه تشخیص و تهیه گزارش، سه اندام
(کد دیگری همزمان با این کد قابل محاسبه و اخذ نمی باشد) #</t>
  </si>
  <si>
    <t>انجام معاینات الکترودیاگنوز (EMG و NCV)؛ شامل اخذ شرح حال، انجام معاینات بالینی؛ انجام الکتردیاگنوز کلیه خدمات مرتبط با آن از جمله موج F و H، ارائه تشخیص و تهیه گزارش، چهار اندام
(کد دیگری همزمان با این کد قابل محاسبه و اخذ نمی باشد) #</t>
  </si>
  <si>
    <t>اکوکاردیوگرافی کامل در بیماران غیرمادرزادی #</t>
  </si>
  <si>
    <t>انفوزیون داخل وریدی توسط پزشک یا زیر نظر مستقیم پزشک #</t>
  </si>
  <si>
    <t>ترزیق هر نوع داروی داخل عضله یا زیر جلدی (تشخیصی، درمانی و پیشگیرانه) #*</t>
  </si>
  <si>
    <t>ترزیق هر نوع داروی داخل شریانی #*</t>
  </si>
  <si>
    <t>ترزیق هر نوع داروی داخل وریدی #*</t>
  </si>
  <si>
    <t>تزریق عضلانی آنتی بیوتیک #*</t>
  </si>
  <si>
    <t>سوراخ کردن هرگوش #*</t>
  </si>
  <si>
    <t xml:space="preserve">  نوارمغزی EEG روتین در حالت خواب یا هوشیاری یا کما#</t>
  </si>
  <si>
    <t>شستشوی معده ( لوله‌گذاری معده و آسپیراسیون یا لاواژ برای درمان مثلا برای سموم خورده شده ) #</t>
  </si>
  <si>
    <t>تست ورزش #</t>
  </si>
  <si>
    <t>ترمیم ساده زخم های سطحی ناحیه پوست سر، گردن، زیر بغل، اعضای تناسلی خارجی، تنه 
و یا اندام ها (شامل دست ها و پاها)؛ تا 10 سانتیمتر #</t>
  </si>
  <si>
    <r>
      <t xml:space="preserve"> ترمیم ساده زخم های سطحی ناحیه پوست سر، گردن، زیر بغل، اعضای تناسلی خارجی،  #
تنه و یا اندام ها (شامل دست ها و پاها)؛ </t>
    </r>
    <r>
      <rPr>
        <b/>
        <u/>
        <sz val="9"/>
        <color rgb="FF0070C0"/>
        <rFont val="B Badr"/>
        <charset val="178"/>
      </rPr>
      <t xml:space="preserve">به ازای هر 5سانتیمتر اضافه </t>
    </r>
  </si>
  <si>
    <t>ترمیم ساده زخم های سطحی ناحیه صورت، گوش ها، پلک ها، بینی، لب ها و یا پرده های مخاطی؛ تا 7 سانتیمتر#</t>
  </si>
  <si>
    <t>ترمیم ساده زخم های سطحی ناحیه صورت، گوش ها، پلک ها، بینی، لب ها و یا پرده های مخاطی؛ به ازای هر 3 سانتیمتراضافی#</t>
  </si>
  <si>
    <t>بستن لایه به لایه زخم های ناحیه پوست سر، زیر بغل، تنه #
و یا اندام ها، دست ها، پاها و یا اعضای تناسلی خارجی؛ تا 10 سانتیمتر</t>
  </si>
  <si>
    <t xml:space="preserve">بستن لایه به لایه زخم های ناحیه پوست سر، زیر بغل، تنه#
، اندام ها، دست ها، پاها و یا اعضای تناسلی خارجی؛ به ازای هر 5سانتیمتر اضافه </t>
  </si>
  <si>
    <t>بستن لایه به لایه زخم های ناحیه صورت، گوش ها، پلک ها، بینی، لب ها و یا پرده های مخاطی؛ تا  7سانتیمتر#</t>
  </si>
  <si>
    <t>بستن لایه به لایه زخم های ناحیه صورت، گوش ها، پلک ها، بینی، لب ها و یا پرده های مخاطی؛به ازای هر 3 سانتیمتراضافی#</t>
  </si>
  <si>
    <t>ترمیم مشکل ناحیه تنه؛ تا 7.5 سانتیمتر (درصورتیکه جنبه زیبایی داشته باشد کد * محسوب میگردد)#</t>
  </si>
  <si>
    <t>ترمیم مشکل پوست سر، بازو و یا ساق پا ؛ تا 7.5 سانتیمتر (درصورتیکه جنبه زیبایی داشته باشد کد * محسوب میگردد)#</t>
  </si>
  <si>
    <t>ترمیم مشکل، ناحیه پیشانی، گونه، چانه، دهان، گردن، زیر بغل، اعضای تناسلی، دست ها و یا پاها؛ تا 7.5 سانتیمتر #
 (درصورتیکه جنبه زیبایی داشته باشد کد * محسوب میگردد)</t>
  </si>
  <si>
    <t>ترمیم مشکل پلک ها، بینی، گوش ها و یا لب ها؛ تا 7.5 سانتیمتر.(  به کدهای 602575 تا 602580 مراجعه گردد)$
 (درصورتیکه جنبه زیبایی داشته باشد کد * محسوب میگردد)</t>
  </si>
  <si>
    <t>کارگذاری وسیله داخل رحمی (مثل آی-یو-دی)#*</t>
  </si>
  <si>
    <t>خارج کردن وسیله داخل رحمی (مثل آی-یو-دی)#</t>
  </si>
  <si>
    <t>واردکردن کاتتر به صورت موقت به داخل مثانه (برای مثال کاتتریزاسیون مستقیم برای اندازه گیری ادرار باقیمانده)
 یا تعبیه کاتتر ساده مثانه (Foley)#</t>
  </si>
  <si>
    <t>خارج کردن سوند مثانه، ساده یا مشکل#</t>
  </si>
  <si>
    <t>کذاشتن وبرداشتن سون نلاتون#</t>
  </si>
  <si>
    <t>شستشو و پانسمان ساده کوچک یا متوسط تا 20 سانتیمتر (درصورت انجام دراورژانس بیمارستان تحت پوشش بیمه پایه است)#</t>
  </si>
  <si>
    <t>کشیدن بخیه بیش از 10 گره  یا بیش از 10 سانتی متر توسط پزشک دیگر(درصورت انجام دراورژانس بیمارستان تحت پوشش بیمه پایه است)#</t>
  </si>
  <si>
    <t xml:space="preserve"> نوارقلبی ECG با تفسیر و گزارش#</t>
  </si>
  <si>
    <t>ترمیم مشکل هر ناحیه از بدن به ازای هر 5 سانتیمتر اضافی یا کمتر از آن  (درصورتیکه جنبه زیبایی داشته باشد کد * محسوب میگردد)#</t>
  </si>
  <si>
    <t>درآوردن سرومن سفت شده، هر گوش به هر روش (شستشوی گوش، ساکشن و ...)</t>
  </si>
  <si>
    <t>درآوردن سرومن سفت شده، هر گوش به هر روش (شستشوی گوش، ساکشن و ...)#</t>
  </si>
  <si>
    <t xml:space="preserve"> *  ارقام مذکور از ویرایش سوم کتاب ارزش نسبی خدمات  و مراقبتهای سلامت استخراج شده است  ( اجرا  از تاریخ 1/ 1/ 1398 )</t>
  </si>
  <si>
    <t>بخش دولتی درسال 1398 
(ریال)</t>
  </si>
  <si>
    <t>بخش  خیریه درسال 1398 
(ریال)</t>
  </si>
  <si>
    <t>بخش  خصوصی درسال 1398 
(ریال)</t>
  </si>
  <si>
    <t>مراکز خیریه با علامت #</t>
  </si>
  <si>
    <t>مراکز خصوصی با علامت #</t>
  </si>
  <si>
    <t>عمومی غیر دولتی</t>
  </si>
  <si>
    <t>خیریه</t>
  </si>
  <si>
    <t>خصوصی</t>
  </si>
  <si>
    <t>بخش عمومی 
غیر دولتی درسال 1398 
(ریال)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</si>
</sst>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Arial"/>
      <family val="2"/>
      <scheme val="minor"/>
    </font>
    <font>
      <b/>
      <sz val="11"/>
      <color theme="1"/>
      <name val="B Badr"/>
      <charset val="178"/>
    </font>
    <font>
      <b/>
      <sz val="11"/>
      <color theme="1"/>
      <name val="B Titr"/>
      <charset val="178"/>
    </font>
    <font>
      <b/>
      <sz val="11"/>
      <color rgb="FFFF0000"/>
      <name val="B Badr"/>
      <charset val="178"/>
    </font>
    <font>
      <b/>
      <sz val="11"/>
      <color rgb="FF00B050"/>
      <name val="B Badr"/>
      <charset val="178"/>
    </font>
    <font>
      <b/>
      <sz val="11"/>
      <color rgb="FF0070C0"/>
      <name val="B Badr"/>
      <charset val="178"/>
    </font>
    <font>
      <b/>
      <sz val="11"/>
      <color theme="5"/>
      <name val="B Badr"/>
      <charset val="178"/>
    </font>
    <font>
      <sz val="11"/>
      <color theme="1"/>
      <name val="B Nazanin"/>
      <charset val="178"/>
    </font>
    <font>
      <sz val="11"/>
      <color rgb="FF0070C0"/>
      <name val="B Nazanin"/>
      <charset val="178"/>
    </font>
    <font>
      <sz val="11"/>
      <name val="B Nazanin"/>
      <charset val="178"/>
    </font>
    <font>
      <b/>
      <sz val="8"/>
      <color theme="1"/>
      <name val="B Badr"/>
      <charset val="178"/>
    </font>
    <font>
      <b/>
      <sz val="6"/>
      <color theme="1"/>
      <name val="B Badr"/>
      <charset val="178"/>
    </font>
    <font>
      <b/>
      <sz val="9"/>
      <color theme="1"/>
      <name val="B Badr"/>
      <charset val="178"/>
    </font>
    <font>
      <b/>
      <sz val="8"/>
      <color theme="1"/>
      <name val="B Titr"/>
      <charset val="178"/>
    </font>
    <font>
      <b/>
      <sz val="9"/>
      <color rgb="FF0070C0"/>
      <name val="B Badr"/>
      <charset val="178"/>
    </font>
    <font>
      <b/>
      <sz val="9"/>
      <color rgb="FFFF0000"/>
      <name val="B Badr"/>
      <charset val="178"/>
    </font>
    <font>
      <b/>
      <u/>
      <sz val="9"/>
      <color rgb="FF0070C0"/>
      <name val="B Badr"/>
      <charset val="178"/>
    </font>
    <font>
      <b/>
      <sz val="9"/>
      <color theme="5"/>
      <name val="B Badr"/>
      <charset val="178"/>
    </font>
    <font>
      <sz val="9"/>
      <color rgb="FF0070C0"/>
      <name val="B Nazanin"/>
      <charset val="178"/>
    </font>
    <font>
      <sz val="9"/>
      <color theme="1"/>
      <name val="B Nazanin"/>
      <charset val="178"/>
    </font>
    <font>
      <sz val="9"/>
      <name val="B Nazanin"/>
      <charset val="178"/>
    </font>
    <font>
      <b/>
      <sz val="9"/>
      <color rgb="FF00B0F0"/>
      <name val="B Badr"/>
      <charset val="178"/>
    </font>
    <font>
      <sz val="12"/>
      <color rgb="FF000000"/>
      <name val="B Traffic"/>
      <charset val="17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right" vertical="center"/>
    </xf>
    <xf numFmtId="0" fontId="15" fillId="2" borderId="2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right" vertical="center" wrapText="1"/>
    </xf>
    <xf numFmtId="0" fontId="17" fillId="0" borderId="2" xfId="0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right" vertical="center" wrapText="1"/>
    </xf>
    <xf numFmtId="0" fontId="17" fillId="0" borderId="2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right" vertical="center" wrapText="1"/>
    </xf>
    <xf numFmtId="0" fontId="19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right" vertical="center" wrapText="1" readingOrder="2"/>
    </xf>
    <xf numFmtId="0" fontId="15" fillId="2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13" fillId="4" borderId="2" xfId="0" applyNumberFormat="1" applyFont="1" applyFill="1" applyBorder="1" applyAlignment="1">
      <alignment horizontal="center" vertical="center" wrapText="1" readingOrder="2"/>
    </xf>
    <xf numFmtId="3" fontId="13" fillId="3" borderId="2" xfId="0" applyNumberFormat="1" applyFont="1" applyFill="1" applyBorder="1" applyAlignment="1">
      <alignment horizontal="center" vertical="center" wrapText="1" readingOrder="2"/>
    </xf>
    <xf numFmtId="3" fontId="13" fillId="5" borderId="2" xfId="0" applyNumberFormat="1" applyFont="1" applyFill="1" applyBorder="1" applyAlignment="1">
      <alignment horizontal="center" vertical="center" wrapText="1" readingOrder="2"/>
    </xf>
    <xf numFmtId="3" fontId="13" fillId="6" borderId="2" xfId="0" applyNumberFormat="1" applyFont="1" applyFill="1" applyBorder="1" applyAlignment="1">
      <alignment horizontal="center" vertical="center" wrapText="1" readingOrder="2"/>
    </xf>
    <xf numFmtId="0" fontId="1" fillId="4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readingOrder="2"/>
    </xf>
    <xf numFmtId="0" fontId="2" fillId="0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rightToLeft="1" tabSelected="1" zoomScale="90" zoomScaleNormal="90" workbookViewId="0">
      <selection activeCell="V4" sqref="V4"/>
    </sheetView>
  </sheetViews>
  <sheetFormatPr defaultColWidth="9.125" defaultRowHeight="21.75" x14ac:dyDescent="0.2"/>
  <cols>
    <col min="1" max="1" width="4.875" style="1" customWidth="1"/>
    <col min="2" max="2" width="63.125" style="14" customWidth="1"/>
    <col min="3" max="3" width="7.25" style="1" customWidth="1"/>
    <col min="4" max="4" width="7" style="1" customWidth="1"/>
    <col min="5" max="5" width="5.875" style="1" hidden="1" customWidth="1"/>
    <col min="6" max="6" width="7.875" style="1" hidden="1" customWidth="1"/>
    <col min="7" max="7" width="10.375" style="16" hidden="1" customWidth="1"/>
    <col min="8" max="8" width="8.875" style="16" hidden="1" customWidth="1"/>
    <col min="9" max="9" width="10.375" style="16" customWidth="1"/>
    <col min="10" max="10" width="12" style="16" hidden="1" customWidth="1"/>
    <col min="11" max="11" width="4.25" style="16" hidden="1" customWidth="1"/>
    <col min="12" max="12" width="10.125" style="16" customWidth="1"/>
    <col min="13" max="13" width="12" style="16" hidden="1" customWidth="1"/>
    <col min="14" max="14" width="13.25" style="16" hidden="1" customWidth="1"/>
    <col min="15" max="15" width="12.75" style="16" customWidth="1"/>
    <col min="16" max="16" width="12" style="16" hidden="1" customWidth="1"/>
    <col min="17" max="17" width="13.25" style="16" hidden="1" customWidth="1"/>
    <col min="18" max="18" width="9.375" style="16" customWidth="1"/>
    <col min="19" max="16384" width="9.125" style="1"/>
  </cols>
  <sheetData>
    <row r="1" spans="1:18" ht="23.25" customHeight="1" thickTop="1" x14ac:dyDescent="0.2">
      <c r="A1" s="59" t="s">
        <v>52</v>
      </c>
      <c r="B1" s="60"/>
      <c r="C1" s="60"/>
      <c r="D1" s="60"/>
      <c r="E1" s="60"/>
      <c r="F1" s="60"/>
      <c r="G1" s="60"/>
      <c r="H1" s="60"/>
      <c r="I1" s="60"/>
      <c r="J1" s="1"/>
      <c r="K1" s="1"/>
      <c r="L1" s="1"/>
      <c r="M1" s="1"/>
      <c r="N1" s="1"/>
      <c r="O1" s="1"/>
      <c r="P1" s="1"/>
      <c r="Q1" s="1"/>
      <c r="R1" s="1"/>
    </row>
    <row r="2" spans="1:18" s="13" customFormat="1" ht="71.25" customHeight="1" x14ac:dyDescent="0.2">
      <c r="A2" s="17"/>
      <c r="B2" s="18" t="s">
        <v>2</v>
      </c>
      <c r="C2" s="18" t="s">
        <v>3</v>
      </c>
      <c r="D2" s="39" t="s">
        <v>0</v>
      </c>
      <c r="E2" s="39" t="s">
        <v>8</v>
      </c>
      <c r="F2" s="39" t="s">
        <v>9</v>
      </c>
      <c r="G2" s="40" t="s">
        <v>10</v>
      </c>
      <c r="H2" s="40" t="s">
        <v>11</v>
      </c>
      <c r="I2" s="51" t="s">
        <v>53</v>
      </c>
      <c r="J2" s="40" t="s">
        <v>10</v>
      </c>
      <c r="K2" s="40" t="s">
        <v>11</v>
      </c>
      <c r="L2" s="54" t="s">
        <v>61</v>
      </c>
      <c r="M2" s="40" t="s">
        <v>10</v>
      </c>
      <c r="N2" s="40" t="s">
        <v>11</v>
      </c>
      <c r="O2" s="52" t="s">
        <v>54</v>
      </c>
      <c r="P2" s="40" t="s">
        <v>10</v>
      </c>
      <c r="Q2" s="40" t="s">
        <v>11</v>
      </c>
      <c r="R2" s="53" t="s">
        <v>55</v>
      </c>
    </row>
    <row r="3" spans="1:18" ht="15" customHeight="1" x14ac:dyDescent="0.2">
      <c r="A3" s="19">
        <v>1</v>
      </c>
      <c r="B3" s="20" t="s">
        <v>20</v>
      </c>
      <c r="C3" s="4">
        <v>900015</v>
      </c>
      <c r="D3" s="6">
        <v>0.8</v>
      </c>
      <c r="E3" s="6">
        <v>0.8</v>
      </c>
      <c r="F3" s="6">
        <v>0</v>
      </c>
      <c r="G3" s="41">
        <f t="shared" ref="G3:G16" si="0">E3*95200</f>
        <v>76160</v>
      </c>
      <c r="H3" s="41">
        <f t="shared" ref="H3:H42" si="1">F3*112600</f>
        <v>0</v>
      </c>
      <c r="I3" s="32">
        <f t="shared" ref="I3:I42" si="2">H3+G3</f>
        <v>76160</v>
      </c>
      <c r="J3" s="41">
        <f t="shared" ref="J3:J42" si="3">E3*151000</f>
        <v>120800</v>
      </c>
      <c r="K3" s="41">
        <f t="shared" ref="K3:K42" si="4">F3*179000</f>
        <v>0</v>
      </c>
      <c r="L3" s="32">
        <f t="shared" ref="L3:L42" si="5">K3+J3</f>
        <v>120800</v>
      </c>
      <c r="M3" s="41">
        <f t="shared" ref="M3:M42" si="6">E3*151000</f>
        <v>120800</v>
      </c>
      <c r="N3" s="41">
        <f t="shared" ref="N3:N42" si="7">F3*192000</f>
        <v>0</v>
      </c>
      <c r="O3" s="32">
        <f>N3+M3</f>
        <v>120800</v>
      </c>
      <c r="P3" s="41">
        <f t="shared" ref="P3:P42" si="8">E3*216000</f>
        <v>172800</v>
      </c>
      <c r="Q3" s="41">
        <f t="shared" ref="Q3:Q42" si="9">F3*277000</f>
        <v>0</v>
      </c>
      <c r="R3" s="32">
        <f t="shared" ref="R3:R42" si="10">Q3+P3</f>
        <v>172800</v>
      </c>
    </row>
    <row r="4" spans="1:18" ht="15" customHeight="1" x14ac:dyDescent="0.2">
      <c r="A4" s="19">
        <v>2</v>
      </c>
      <c r="B4" s="20" t="s">
        <v>21</v>
      </c>
      <c r="C4" s="4">
        <v>900020</v>
      </c>
      <c r="D4" s="6">
        <v>0.2</v>
      </c>
      <c r="E4" s="6">
        <v>0.2</v>
      </c>
      <c r="F4" s="6">
        <v>0</v>
      </c>
      <c r="G4" s="41">
        <f t="shared" si="0"/>
        <v>19040</v>
      </c>
      <c r="H4" s="41">
        <f t="shared" si="1"/>
        <v>0</v>
      </c>
      <c r="I4" s="32">
        <f t="shared" si="2"/>
        <v>19040</v>
      </c>
      <c r="J4" s="41">
        <f t="shared" si="3"/>
        <v>30200</v>
      </c>
      <c r="K4" s="41">
        <f t="shared" si="4"/>
        <v>0</v>
      </c>
      <c r="L4" s="32">
        <f t="shared" si="5"/>
        <v>30200</v>
      </c>
      <c r="M4" s="41">
        <f t="shared" si="6"/>
        <v>30200</v>
      </c>
      <c r="N4" s="41">
        <f t="shared" si="7"/>
        <v>0</v>
      </c>
      <c r="O4" s="32">
        <f t="shared" ref="O4:O42" si="11">N4+M4</f>
        <v>30200</v>
      </c>
      <c r="P4" s="41">
        <f t="shared" si="8"/>
        <v>43200</v>
      </c>
      <c r="Q4" s="41">
        <f t="shared" si="9"/>
        <v>0</v>
      </c>
      <c r="R4" s="32">
        <f t="shared" si="10"/>
        <v>43200</v>
      </c>
    </row>
    <row r="5" spans="1:18" ht="15" customHeight="1" x14ac:dyDescent="0.2">
      <c r="A5" s="19">
        <v>3</v>
      </c>
      <c r="B5" s="20" t="s">
        <v>22</v>
      </c>
      <c r="C5" s="4">
        <v>900025</v>
      </c>
      <c r="D5" s="6">
        <v>0.5</v>
      </c>
      <c r="E5" s="6">
        <v>0.5</v>
      </c>
      <c r="F5" s="6">
        <v>0</v>
      </c>
      <c r="G5" s="41">
        <f t="shared" si="0"/>
        <v>47600</v>
      </c>
      <c r="H5" s="41">
        <f t="shared" si="1"/>
        <v>0</v>
      </c>
      <c r="I5" s="32">
        <f t="shared" si="2"/>
        <v>47600</v>
      </c>
      <c r="J5" s="41">
        <f t="shared" si="3"/>
        <v>75500</v>
      </c>
      <c r="K5" s="41">
        <f t="shared" si="4"/>
        <v>0</v>
      </c>
      <c r="L5" s="32">
        <f t="shared" si="5"/>
        <v>75500</v>
      </c>
      <c r="M5" s="41">
        <f t="shared" si="6"/>
        <v>75500</v>
      </c>
      <c r="N5" s="41">
        <f t="shared" si="7"/>
        <v>0</v>
      </c>
      <c r="O5" s="32">
        <f t="shared" si="11"/>
        <v>75500</v>
      </c>
      <c r="P5" s="41">
        <f t="shared" si="8"/>
        <v>108000</v>
      </c>
      <c r="Q5" s="41">
        <f t="shared" si="9"/>
        <v>0</v>
      </c>
      <c r="R5" s="32">
        <f t="shared" si="10"/>
        <v>108000</v>
      </c>
    </row>
    <row r="6" spans="1:18" ht="19.5" customHeight="1" x14ac:dyDescent="0.2">
      <c r="A6" s="19">
        <v>4</v>
      </c>
      <c r="B6" s="20" t="s">
        <v>23</v>
      </c>
      <c r="C6" s="4">
        <v>900030</v>
      </c>
      <c r="D6" s="6">
        <v>0.2</v>
      </c>
      <c r="E6" s="6">
        <v>0.2</v>
      </c>
      <c r="F6" s="6">
        <v>0</v>
      </c>
      <c r="G6" s="41">
        <f t="shared" si="0"/>
        <v>19040</v>
      </c>
      <c r="H6" s="41">
        <f t="shared" si="1"/>
        <v>0</v>
      </c>
      <c r="I6" s="32">
        <f t="shared" si="2"/>
        <v>19040</v>
      </c>
      <c r="J6" s="41">
        <f t="shared" si="3"/>
        <v>30200</v>
      </c>
      <c r="K6" s="41">
        <f t="shared" si="4"/>
        <v>0</v>
      </c>
      <c r="L6" s="32">
        <f t="shared" si="5"/>
        <v>30200</v>
      </c>
      <c r="M6" s="41">
        <f t="shared" si="6"/>
        <v>30200</v>
      </c>
      <c r="N6" s="41">
        <f t="shared" si="7"/>
        <v>0</v>
      </c>
      <c r="O6" s="32">
        <f t="shared" si="11"/>
        <v>30200</v>
      </c>
      <c r="P6" s="41">
        <f t="shared" si="8"/>
        <v>43200</v>
      </c>
      <c r="Q6" s="41">
        <f t="shared" si="9"/>
        <v>0</v>
      </c>
      <c r="R6" s="32">
        <f t="shared" si="10"/>
        <v>43200</v>
      </c>
    </row>
    <row r="7" spans="1:18" ht="16.5" customHeight="1" x14ac:dyDescent="0.2">
      <c r="A7" s="19">
        <v>5</v>
      </c>
      <c r="B7" s="20" t="s">
        <v>24</v>
      </c>
      <c r="C7" s="4">
        <v>900035</v>
      </c>
      <c r="D7" s="6">
        <v>0.2</v>
      </c>
      <c r="E7" s="6">
        <v>0.2</v>
      </c>
      <c r="F7" s="6">
        <v>0</v>
      </c>
      <c r="G7" s="41">
        <f t="shared" si="0"/>
        <v>19040</v>
      </c>
      <c r="H7" s="41">
        <f t="shared" si="1"/>
        <v>0</v>
      </c>
      <c r="I7" s="32">
        <f t="shared" si="2"/>
        <v>19040</v>
      </c>
      <c r="J7" s="41">
        <f t="shared" si="3"/>
        <v>30200</v>
      </c>
      <c r="K7" s="41">
        <f t="shared" si="4"/>
        <v>0</v>
      </c>
      <c r="L7" s="32">
        <f t="shared" si="5"/>
        <v>30200</v>
      </c>
      <c r="M7" s="41">
        <f t="shared" si="6"/>
        <v>30200</v>
      </c>
      <c r="N7" s="41">
        <f t="shared" si="7"/>
        <v>0</v>
      </c>
      <c r="O7" s="32">
        <f t="shared" si="11"/>
        <v>30200</v>
      </c>
      <c r="P7" s="41">
        <f t="shared" si="8"/>
        <v>43200</v>
      </c>
      <c r="Q7" s="41">
        <f t="shared" si="9"/>
        <v>0</v>
      </c>
      <c r="R7" s="32">
        <f t="shared" si="10"/>
        <v>43200</v>
      </c>
    </row>
    <row r="8" spans="1:18" ht="16.5" customHeight="1" x14ac:dyDescent="0.2">
      <c r="A8" s="19">
        <v>6</v>
      </c>
      <c r="B8" s="34" t="s">
        <v>48</v>
      </c>
      <c r="C8" s="35">
        <v>900710</v>
      </c>
      <c r="D8" s="6">
        <v>1</v>
      </c>
      <c r="E8" s="6">
        <v>0.3</v>
      </c>
      <c r="F8" s="6">
        <v>0.7</v>
      </c>
      <c r="G8" s="41">
        <f t="shared" si="0"/>
        <v>28560</v>
      </c>
      <c r="H8" s="41">
        <f t="shared" si="1"/>
        <v>78820</v>
      </c>
      <c r="I8" s="32">
        <f t="shared" si="2"/>
        <v>107380</v>
      </c>
      <c r="J8" s="41">
        <f t="shared" si="3"/>
        <v>45300</v>
      </c>
      <c r="K8" s="41">
        <f t="shared" si="4"/>
        <v>125299.99999999999</v>
      </c>
      <c r="L8" s="32">
        <f t="shared" si="5"/>
        <v>170600</v>
      </c>
      <c r="M8" s="41">
        <f t="shared" si="6"/>
        <v>45300</v>
      </c>
      <c r="N8" s="41">
        <f t="shared" si="7"/>
        <v>134400</v>
      </c>
      <c r="O8" s="32">
        <f t="shared" si="11"/>
        <v>179700</v>
      </c>
      <c r="P8" s="41">
        <f t="shared" si="8"/>
        <v>64800</v>
      </c>
      <c r="Q8" s="41">
        <f t="shared" si="9"/>
        <v>193900</v>
      </c>
      <c r="R8" s="32">
        <f t="shared" si="10"/>
        <v>258700</v>
      </c>
    </row>
    <row r="9" spans="1:18" s="2" customFormat="1" ht="16.5" customHeight="1" x14ac:dyDescent="0.2">
      <c r="A9" s="19">
        <v>7</v>
      </c>
      <c r="B9" s="36" t="s">
        <v>26</v>
      </c>
      <c r="C9" s="37">
        <v>901220</v>
      </c>
      <c r="D9" s="37">
        <v>8.5</v>
      </c>
      <c r="E9" s="37">
        <v>4</v>
      </c>
      <c r="F9" s="37">
        <v>4.5</v>
      </c>
      <c r="G9" s="41">
        <f t="shared" si="0"/>
        <v>380800</v>
      </c>
      <c r="H9" s="41">
        <f t="shared" si="1"/>
        <v>506700</v>
      </c>
      <c r="I9" s="32">
        <f t="shared" si="2"/>
        <v>887500</v>
      </c>
      <c r="J9" s="41">
        <f t="shared" si="3"/>
        <v>604000</v>
      </c>
      <c r="K9" s="41">
        <f t="shared" si="4"/>
        <v>805500</v>
      </c>
      <c r="L9" s="32">
        <f t="shared" si="5"/>
        <v>1409500</v>
      </c>
      <c r="M9" s="41">
        <f t="shared" si="6"/>
        <v>604000</v>
      </c>
      <c r="N9" s="41">
        <f t="shared" si="7"/>
        <v>864000</v>
      </c>
      <c r="O9" s="32">
        <f t="shared" si="11"/>
        <v>1468000</v>
      </c>
      <c r="P9" s="41">
        <f t="shared" si="8"/>
        <v>864000</v>
      </c>
      <c r="Q9" s="41">
        <f t="shared" si="9"/>
        <v>1246500</v>
      </c>
      <c r="R9" s="32">
        <f t="shared" si="10"/>
        <v>2110500</v>
      </c>
    </row>
    <row r="10" spans="1:18" s="2" customFormat="1" ht="15.75" customHeight="1" x14ac:dyDescent="0.2">
      <c r="A10" s="19">
        <v>8</v>
      </c>
      <c r="B10" s="36" t="s">
        <v>25</v>
      </c>
      <c r="C10" s="37">
        <v>602730</v>
      </c>
      <c r="D10" s="38">
        <v>1</v>
      </c>
      <c r="E10" s="38">
        <v>1</v>
      </c>
      <c r="F10" s="38"/>
      <c r="G10" s="41">
        <f t="shared" si="0"/>
        <v>95200</v>
      </c>
      <c r="H10" s="41">
        <f t="shared" si="1"/>
        <v>0</v>
      </c>
      <c r="I10" s="32">
        <f t="shared" si="2"/>
        <v>95200</v>
      </c>
      <c r="J10" s="41">
        <f t="shared" si="3"/>
        <v>151000</v>
      </c>
      <c r="K10" s="41">
        <f t="shared" si="4"/>
        <v>0</v>
      </c>
      <c r="L10" s="32">
        <f t="shared" si="5"/>
        <v>151000</v>
      </c>
      <c r="M10" s="41">
        <f t="shared" si="6"/>
        <v>151000</v>
      </c>
      <c r="N10" s="41">
        <f t="shared" si="7"/>
        <v>0</v>
      </c>
      <c r="O10" s="32">
        <f t="shared" si="11"/>
        <v>151000</v>
      </c>
      <c r="P10" s="41">
        <f t="shared" si="8"/>
        <v>216000</v>
      </c>
      <c r="Q10" s="41">
        <f t="shared" si="9"/>
        <v>0</v>
      </c>
      <c r="R10" s="32">
        <f t="shared" si="10"/>
        <v>216000</v>
      </c>
    </row>
    <row r="11" spans="1:18" s="2" customFormat="1" ht="15.75" customHeight="1" x14ac:dyDescent="0.2">
      <c r="A11" s="19">
        <v>9</v>
      </c>
      <c r="B11" s="36" t="s">
        <v>51</v>
      </c>
      <c r="C11" s="37">
        <v>602770</v>
      </c>
      <c r="D11" s="38">
        <v>1</v>
      </c>
      <c r="E11" s="38">
        <v>1</v>
      </c>
      <c r="F11" s="38"/>
      <c r="G11" s="41">
        <f>D11*95200</f>
        <v>95200</v>
      </c>
      <c r="H11" s="41">
        <f t="shared" si="1"/>
        <v>0</v>
      </c>
      <c r="I11" s="32">
        <f t="shared" si="2"/>
        <v>95200</v>
      </c>
      <c r="J11" s="41">
        <f t="shared" si="3"/>
        <v>151000</v>
      </c>
      <c r="K11" s="41">
        <f t="shared" si="4"/>
        <v>0</v>
      </c>
      <c r="L11" s="32">
        <f t="shared" si="5"/>
        <v>151000</v>
      </c>
      <c r="M11" s="41">
        <f t="shared" si="6"/>
        <v>151000</v>
      </c>
      <c r="N11" s="41">
        <f t="shared" si="7"/>
        <v>0</v>
      </c>
      <c r="O11" s="32">
        <f t="shared" si="11"/>
        <v>151000</v>
      </c>
      <c r="P11" s="41">
        <f t="shared" si="8"/>
        <v>216000</v>
      </c>
      <c r="Q11" s="41">
        <f t="shared" si="9"/>
        <v>0</v>
      </c>
      <c r="R11" s="32">
        <f t="shared" si="10"/>
        <v>216000</v>
      </c>
    </row>
    <row r="12" spans="1:18" ht="15.75" customHeight="1" x14ac:dyDescent="0.2">
      <c r="A12" s="19">
        <v>10</v>
      </c>
      <c r="B12" s="22" t="s">
        <v>27</v>
      </c>
      <c r="C12" s="6">
        <v>900200</v>
      </c>
      <c r="D12" s="6">
        <v>4.4000000000000004</v>
      </c>
      <c r="E12" s="6">
        <v>4.4000000000000004</v>
      </c>
      <c r="F12" s="6">
        <v>0</v>
      </c>
      <c r="G12" s="41">
        <f t="shared" si="0"/>
        <v>418880.00000000006</v>
      </c>
      <c r="H12" s="41">
        <f t="shared" si="1"/>
        <v>0</v>
      </c>
      <c r="I12" s="32">
        <f t="shared" si="2"/>
        <v>418880.00000000006</v>
      </c>
      <c r="J12" s="41">
        <f t="shared" si="3"/>
        <v>664400</v>
      </c>
      <c r="K12" s="41">
        <f t="shared" si="4"/>
        <v>0</v>
      </c>
      <c r="L12" s="32">
        <f t="shared" si="5"/>
        <v>664400</v>
      </c>
      <c r="M12" s="41">
        <f t="shared" si="6"/>
        <v>664400</v>
      </c>
      <c r="N12" s="41">
        <f t="shared" si="7"/>
        <v>0</v>
      </c>
      <c r="O12" s="32">
        <f t="shared" si="11"/>
        <v>664400</v>
      </c>
      <c r="P12" s="41">
        <f t="shared" si="8"/>
        <v>950400.00000000012</v>
      </c>
      <c r="Q12" s="41">
        <f t="shared" si="9"/>
        <v>0</v>
      </c>
      <c r="R12" s="32">
        <f t="shared" si="10"/>
        <v>950400.00000000012</v>
      </c>
    </row>
    <row r="13" spans="1:18" ht="15.75" customHeight="1" x14ac:dyDescent="0.2">
      <c r="A13" s="19">
        <v>11</v>
      </c>
      <c r="B13" s="22" t="s">
        <v>28</v>
      </c>
      <c r="C13" s="6">
        <v>900800</v>
      </c>
      <c r="D13" s="6">
        <v>5.7</v>
      </c>
      <c r="E13" s="6">
        <v>3.8</v>
      </c>
      <c r="F13" s="6">
        <v>1.9</v>
      </c>
      <c r="G13" s="41">
        <f t="shared" si="0"/>
        <v>361760</v>
      </c>
      <c r="H13" s="41">
        <f t="shared" si="1"/>
        <v>213940</v>
      </c>
      <c r="I13" s="32">
        <f t="shared" si="2"/>
        <v>575700</v>
      </c>
      <c r="J13" s="41">
        <f t="shared" si="3"/>
        <v>573800</v>
      </c>
      <c r="K13" s="41">
        <f t="shared" si="4"/>
        <v>340100</v>
      </c>
      <c r="L13" s="32">
        <f t="shared" si="5"/>
        <v>913900</v>
      </c>
      <c r="M13" s="41">
        <f t="shared" si="6"/>
        <v>573800</v>
      </c>
      <c r="N13" s="41">
        <f t="shared" si="7"/>
        <v>364800</v>
      </c>
      <c r="O13" s="32">
        <f t="shared" si="11"/>
        <v>938600</v>
      </c>
      <c r="P13" s="41">
        <f t="shared" si="8"/>
        <v>820800</v>
      </c>
      <c r="Q13" s="41">
        <f t="shared" si="9"/>
        <v>526300</v>
      </c>
      <c r="R13" s="32">
        <f t="shared" si="10"/>
        <v>1347100</v>
      </c>
    </row>
    <row r="14" spans="1:18" s="2" customFormat="1" ht="15.75" customHeight="1" x14ac:dyDescent="0.2">
      <c r="A14" s="19">
        <v>12</v>
      </c>
      <c r="B14" s="22" t="s">
        <v>13</v>
      </c>
      <c r="C14" s="6">
        <v>900985</v>
      </c>
      <c r="D14" s="6">
        <v>1.5</v>
      </c>
      <c r="E14" s="6">
        <v>1</v>
      </c>
      <c r="F14" s="6">
        <v>0.5</v>
      </c>
      <c r="G14" s="41">
        <f t="shared" si="0"/>
        <v>95200</v>
      </c>
      <c r="H14" s="41">
        <f t="shared" si="1"/>
        <v>56300</v>
      </c>
      <c r="I14" s="32">
        <f t="shared" si="2"/>
        <v>151500</v>
      </c>
      <c r="J14" s="41">
        <f t="shared" si="3"/>
        <v>151000</v>
      </c>
      <c r="K14" s="41">
        <f t="shared" si="4"/>
        <v>89500</v>
      </c>
      <c r="L14" s="32">
        <f t="shared" si="5"/>
        <v>240500</v>
      </c>
      <c r="M14" s="41">
        <f t="shared" si="6"/>
        <v>151000</v>
      </c>
      <c r="N14" s="41">
        <f t="shared" si="7"/>
        <v>96000</v>
      </c>
      <c r="O14" s="32">
        <f t="shared" si="11"/>
        <v>247000</v>
      </c>
      <c r="P14" s="41">
        <f t="shared" si="8"/>
        <v>216000</v>
      </c>
      <c r="Q14" s="41">
        <f t="shared" si="9"/>
        <v>138500</v>
      </c>
      <c r="R14" s="32">
        <f t="shared" si="10"/>
        <v>354500</v>
      </c>
    </row>
    <row r="15" spans="1:18" ht="39.75" customHeight="1" x14ac:dyDescent="0.2">
      <c r="A15" s="19">
        <v>13</v>
      </c>
      <c r="B15" s="22" t="s">
        <v>14</v>
      </c>
      <c r="C15" s="6">
        <v>900990</v>
      </c>
      <c r="D15" s="6">
        <v>3</v>
      </c>
      <c r="E15" s="6">
        <v>2</v>
      </c>
      <c r="F15" s="6">
        <v>1</v>
      </c>
      <c r="G15" s="41">
        <f t="shared" si="0"/>
        <v>190400</v>
      </c>
      <c r="H15" s="41">
        <f t="shared" si="1"/>
        <v>112600</v>
      </c>
      <c r="I15" s="32">
        <f t="shared" si="2"/>
        <v>303000</v>
      </c>
      <c r="J15" s="41">
        <f t="shared" si="3"/>
        <v>302000</v>
      </c>
      <c r="K15" s="41">
        <f t="shared" si="4"/>
        <v>179000</v>
      </c>
      <c r="L15" s="32">
        <f t="shared" si="5"/>
        <v>481000</v>
      </c>
      <c r="M15" s="41">
        <f t="shared" si="6"/>
        <v>302000</v>
      </c>
      <c r="N15" s="41">
        <f t="shared" si="7"/>
        <v>192000</v>
      </c>
      <c r="O15" s="32">
        <f t="shared" si="11"/>
        <v>494000</v>
      </c>
      <c r="P15" s="41">
        <f t="shared" si="8"/>
        <v>432000</v>
      </c>
      <c r="Q15" s="41">
        <f t="shared" si="9"/>
        <v>277000</v>
      </c>
      <c r="R15" s="32">
        <f t="shared" si="10"/>
        <v>709000</v>
      </c>
    </row>
    <row r="16" spans="1:18" ht="41.25" customHeight="1" x14ac:dyDescent="0.2">
      <c r="A16" s="19">
        <v>14</v>
      </c>
      <c r="B16" s="23" t="s">
        <v>29</v>
      </c>
      <c r="C16" s="8">
        <v>100215</v>
      </c>
      <c r="D16" s="37">
        <v>3</v>
      </c>
      <c r="E16" s="37">
        <v>3</v>
      </c>
      <c r="F16" s="37">
        <v>0</v>
      </c>
      <c r="G16" s="41">
        <f t="shared" si="0"/>
        <v>285600</v>
      </c>
      <c r="H16" s="41">
        <f t="shared" si="1"/>
        <v>0</v>
      </c>
      <c r="I16" s="32">
        <f t="shared" si="2"/>
        <v>285600</v>
      </c>
      <c r="J16" s="41">
        <f t="shared" si="3"/>
        <v>453000</v>
      </c>
      <c r="K16" s="41">
        <f t="shared" si="4"/>
        <v>0</v>
      </c>
      <c r="L16" s="32">
        <f t="shared" si="5"/>
        <v>453000</v>
      </c>
      <c r="M16" s="41">
        <f t="shared" si="6"/>
        <v>453000</v>
      </c>
      <c r="N16" s="41">
        <f t="shared" si="7"/>
        <v>0</v>
      </c>
      <c r="O16" s="32">
        <f t="shared" si="11"/>
        <v>453000</v>
      </c>
      <c r="P16" s="41">
        <f t="shared" si="8"/>
        <v>648000</v>
      </c>
      <c r="Q16" s="41">
        <f t="shared" si="9"/>
        <v>0</v>
      </c>
      <c r="R16" s="32">
        <f t="shared" si="10"/>
        <v>648000</v>
      </c>
    </row>
    <row r="17" spans="1:18" ht="16.5" customHeight="1" x14ac:dyDescent="0.2">
      <c r="A17" s="19">
        <v>15</v>
      </c>
      <c r="B17" s="23" t="s">
        <v>30</v>
      </c>
      <c r="C17" s="8">
        <v>100220</v>
      </c>
      <c r="D17" s="37">
        <v>1.5</v>
      </c>
      <c r="E17" s="37">
        <v>1.5</v>
      </c>
      <c r="F17" s="37">
        <v>0</v>
      </c>
      <c r="G17" s="41">
        <f t="shared" ref="G17:G42" si="12">E17*95200</f>
        <v>142800</v>
      </c>
      <c r="H17" s="41">
        <f t="shared" si="1"/>
        <v>0</v>
      </c>
      <c r="I17" s="32">
        <f t="shared" si="2"/>
        <v>142800</v>
      </c>
      <c r="J17" s="41">
        <f t="shared" si="3"/>
        <v>226500</v>
      </c>
      <c r="K17" s="41">
        <f t="shared" si="4"/>
        <v>0</v>
      </c>
      <c r="L17" s="32">
        <f t="shared" si="5"/>
        <v>226500</v>
      </c>
      <c r="M17" s="41">
        <f t="shared" si="6"/>
        <v>226500</v>
      </c>
      <c r="N17" s="41">
        <f t="shared" si="7"/>
        <v>0</v>
      </c>
      <c r="O17" s="32">
        <f t="shared" si="11"/>
        <v>226500</v>
      </c>
      <c r="P17" s="41">
        <f t="shared" si="8"/>
        <v>324000</v>
      </c>
      <c r="Q17" s="41">
        <f t="shared" si="9"/>
        <v>0</v>
      </c>
      <c r="R17" s="32">
        <f t="shared" si="10"/>
        <v>324000</v>
      </c>
    </row>
    <row r="18" spans="1:18" ht="16.5" customHeight="1" x14ac:dyDescent="0.2">
      <c r="A18" s="19">
        <v>16</v>
      </c>
      <c r="B18" s="21" t="s">
        <v>31</v>
      </c>
      <c r="C18" s="5">
        <v>100225</v>
      </c>
      <c r="D18" s="37">
        <v>4</v>
      </c>
      <c r="E18" s="37">
        <v>4</v>
      </c>
      <c r="F18" s="37">
        <v>0</v>
      </c>
      <c r="G18" s="41">
        <f t="shared" si="12"/>
        <v>380800</v>
      </c>
      <c r="H18" s="41">
        <f t="shared" si="1"/>
        <v>0</v>
      </c>
      <c r="I18" s="32">
        <f t="shared" si="2"/>
        <v>380800</v>
      </c>
      <c r="J18" s="41">
        <f t="shared" si="3"/>
        <v>604000</v>
      </c>
      <c r="K18" s="41">
        <f t="shared" si="4"/>
        <v>0</v>
      </c>
      <c r="L18" s="32">
        <f t="shared" si="5"/>
        <v>604000</v>
      </c>
      <c r="M18" s="41">
        <f t="shared" si="6"/>
        <v>604000</v>
      </c>
      <c r="N18" s="41">
        <f t="shared" si="7"/>
        <v>0</v>
      </c>
      <c r="O18" s="32">
        <f t="shared" si="11"/>
        <v>604000</v>
      </c>
      <c r="P18" s="41">
        <f t="shared" si="8"/>
        <v>864000</v>
      </c>
      <c r="Q18" s="41">
        <f t="shared" si="9"/>
        <v>0</v>
      </c>
      <c r="R18" s="32">
        <f t="shared" si="10"/>
        <v>864000</v>
      </c>
    </row>
    <row r="19" spans="1:18" ht="20.25" customHeight="1" x14ac:dyDescent="0.2">
      <c r="A19" s="19">
        <v>17</v>
      </c>
      <c r="B19" s="21" t="s">
        <v>32</v>
      </c>
      <c r="C19" s="5">
        <v>100230</v>
      </c>
      <c r="D19" s="37">
        <v>2</v>
      </c>
      <c r="E19" s="37">
        <v>2</v>
      </c>
      <c r="F19" s="37">
        <v>0</v>
      </c>
      <c r="G19" s="41">
        <f t="shared" si="12"/>
        <v>190400</v>
      </c>
      <c r="H19" s="41">
        <f t="shared" si="1"/>
        <v>0</v>
      </c>
      <c r="I19" s="32">
        <f t="shared" si="2"/>
        <v>190400</v>
      </c>
      <c r="J19" s="41">
        <f t="shared" si="3"/>
        <v>302000</v>
      </c>
      <c r="K19" s="41">
        <f t="shared" si="4"/>
        <v>0</v>
      </c>
      <c r="L19" s="32">
        <f t="shared" si="5"/>
        <v>302000</v>
      </c>
      <c r="M19" s="41">
        <f t="shared" si="6"/>
        <v>302000</v>
      </c>
      <c r="N19" s="41">
        <f t="shared" si="7"/>
        <v>0</v>
      </c>
      <c r="O19" s="32">
        <f t="shared" si="11"/>
        <v>302000</v>
      </c>
      <c r="P19" s="41">
        <f t="shared" si="8"/>
        <v>432000</v>
      </c>
      <c r="Q19" s="41">
        <f t="shared" si="9"/>
        <v>0</v>
      </c>
      <c r="R19" s="32">
        <f t="shared" si="10"/>
        <v>432000</v>
      </c>
    </row>
    <row r="20" spans="1:18" ht="30" customHeight="1" x14ac:dyDescent="0.2">
      <c r="A20" s="19">
        <v>18</v>
      </c>
      <c r="B20" s="23" t="s">
        <v>33</v>
      </c>
      <c r="C20" s="8">
        <v>100240</v>
      </c>
      <c r="D20" s="37">
        <v>5</v>
      </c>
      <c r="E20" s="37">
        <v>5</v>
      </c>
      <c r="F20" s="37">
        <v>0</v>
      </c>
      <c r="G20" s="41">
        <f t="shared" si="12"/>
        <v>476000</v>
      </c>
      <c r="H20" s="41">
        <f t="shared" si="1"/>
        <v>0</v>
      </c>
      <c r="I20" s="32">
        <f t="shared" si="2"/>
        <v>476000</v>
      </c>
      <c r="J20" s="41">
        <f t="shared" si="3"/>
        <v>755000</v>
      </c>
      <c r="K20" s="41">
        <f t="shared" si="4"/>
        <v>0</v>
      </c>
      <c r="L20" s="32">
        <f t="shared" si="5"/>
        <v>755000</v>
      </c>
      <c r="M20" s="41">
        <f t="shared" si="6"/>
        <v>755000</v>
      </c>
      <c r="N20" s="41">
        <f t="shared" si="7"/>
        <v>0</v>
      </c>
      <c r="O20" s="32">
        <f t="shared" si="11"/>
        <v>755000</v>
      </c>
      <c r="P20" s="41">
        <f t="shared" si="8"/>
        <v>1080000</v>
      </c>
      <c r="Q20" s="41">
        <f t="shared" si="9"/>
        <v>0</v>
      </c>
      <c r="R20" s="32">
        <f t="shared" si="10"/>
        <v>1080000</v>
      </c>
    </row>
    <row r="21" spans="1:18" ht="27" customHeight="1" x14ac:dyDescent="0.2">
      <c r="A21" s="19">
        <v>19</v>
      </c>
      <c r="B21" s="23" t="s">
        <v>34</v>
      </c>
      <c r="C21" s="8">
        <v>100245</v>
      </c>
      <c r="D21" s="37">
        <v>1.5</v>
      </c>
      <c r="E21" s="37">
        <v>1.5</v>
      </c>
      <c r="F21" s="37">
        <v>0</v>
      </c>
      <c r="G21" s="41">
        <f t="shared" si="12"/>
        <v>142800</v>
      </c>
      <c r="H21" s="41">
        <f t="shared" si="1"/>
        <v>0</v>
      </c>
      <c r="I21" s="32">
        <f t="shared" si="2"/>
        <v>142800</v>
      </c>
      <c r="J21" s="41">
        <f t="shared" si="3"/>
        <v>226500</v>
      </c>
      <c r="K21" s="41">
        <f t="shared" si="4"/>
        <v>0</v>
      </c>
      <c r="L21" s="32">
        <f t="shared" si="5"/>
        <v>226500</v>
      </c>
      <c r="M21" s="41">
        <f t="shared" si="6"/>
        <v>226500</v>
      </c>
      <c r="N21" s="41">
        <f t="shared" si="7"/>
        <v>0</v>
      </c>
      <c r="O21" s="32">
        <f t="shared" si="11"/>
        <v>226500</v>
      </c>
      <c r="P21" s="41">
        <f t="shared" si="8"/>
        <v>324000</v>
      </c>
      <c r="Q21" s="41">
        <f t="shared" si="9"/>
        <v>0</v>
      </c>
      <c r="R21" s="32">
        <f t="shared" si="10"/>
        <v>324000</v>
      </c>
    </row>
    <row r="22" spans="1:18" ht="19.5" customHeight="1" x14ac:dyDescent="0.2">
      <c r="A22" s="19">
        <v>20</v>
      </c>
      <c r="B22" s="21" t="s">
        <v>35</v>
      </c>
      <c r="C22" s="5">
        <v>100250</v>
      </c>
      <c r="D22" s="37">
        <v>6</v>
      </c>
      <c r="E22" s="37">
        <v>6</v>
      </c>
      <c r="F22" s="37">
        <v>0</v>
      </c>
      <c r="G22" s="41">
        <f t="shared" si="12"/>
        <v>571200</v>
      </c>
      <c r="H22" s="41">
        <f t="shared" si="1"/>
        <v>0</v>
      </c>
      <c r="I22" s="32">
        <f t="shared" si="2"/>
        <v>571200</v>
      </c>
      <c r="J22" s="41">
        <f t="shared" si="3"/>
        <v>906000</v>
      </c>
      <c r="K22" s="41">
        <f t="shared" si="4"/>
        <v>0</v>
      </c>
      <c r="L22" s="32">
        <f t="shared" si="5"/>
        <v>906000</v>
      </c>
      <c r="M22" s="41">
        <f t="shared" si="6"/>
        <v>906000</v>
      </c>
      <c r="N22" s="41">
        <f t="shared" si="7"/>
        <v>0</v>
      </c>
      <c r="O22" s="32">
        <f t="shared" si="11"/>
        <v>906000</v>
      </c>
      <c r="P22" s="41">
        <f t="shared" si="8"/>
        <v>1296000</v>
      </c>
      <c r="Q22" s="41">
        <f t="shared" si="9"/>
        <v>0</v>
      </c>
      <c r="R22" s="32">
        <f t="shared" si="10"/>
        <v>1296000</v>
      </c>
    </row>
    <row r="23" spans="1:18" ht="19.5" customHeight="1" x14ac:dyDescent="0.2">
      <c r="A23" s="19">
        <v>21</v>
      </c>
      <c r="B23" s="21" t="s">
        <v>36</v>
      </c>
      <c r="C23" s="5">
        <v>100255</v>
      </c>
      <c r="D23" s="37">
        <v>2</v>
      </c>
      <c r="E23" s="37">
        <v>2</v>
      </c>
      <c r="F23" s="37">
        <v>0</v>
      </c>
      <c r="G23" s="41">
        <f t="shared" si="12"/>
        <v>190400</v>
      </c>
      <c r="H23" s="41">
        <f t="shared" si="1"/>
        <v>0</v>
      </c>
      <c r="I23" s="32">
        <f t="shared" si="2"/>
        <v>190400</v>
      </c>
      <c r="J23" s="41">
        <f t="shared" si="3"/>
        <v>302000</v>
      </c>
      <c r="K23" s="41">
        <f t="shared" si="4"/>
        <v>0</v>
      </c>
      <c r="L23" s="32">
        <f t="shared" si="5"/>
        <v>302000</v>
      </c>
      <c r="M23" s="41">
        <f t="shared" si="6"/>
        <v>302000</v>
      </c>
      <c r="N23" s="41">
        <f t="shared" si="7"/>
        <v>0</v>
      </c>
      <c r="O23" s="32">
        <f t="shared" si="11"/>
        <v>302000</v>
      </c>
      <c r="P23" s="41">
        <f t="shared" si="8"/>
        <v>432000</v>
      </c>
      <c r="Q23" s="41">
        <f t="shared" si="9"/>
        <v>0</v>
      </c>
      <c r="R23" s="32">
        <f t="shared" si="10"/>
        <v>432000</v>
      </c>
    </row>
    <row r="24" spans="1:18" ht="19.5" customHeight="1" x14ac:dyDescent="0.2">
      <c r="A24" s="19">
        <v>22</v>
      </c>
      <c r="B24" s="24" t="s">
        <v>37</v>
      </c>
      <c r="C24" s="7">
        <v>100260</v>
      </c>
      <c r="D24" s="42">
        <v>7</v>
      </c>
      <c r="E24" s="42">
        <v>7</v>
      </c>
      <c r="F24" s="42">
        <v>0</v>
      </c>
      <c r="G24" s="41">
        <f t="shared" si="12"/>
        <v>666400</v>
      </c>
      <c r="H24" s="41">
        <f t="shared" si="1"/>
        <v>0</v>
      </c>
      <c r="I24" s="32">
        <f t="shared" si="2"/>
        <v>666400</v>
      </c>
      <c r="J24" s="41">
        <f t="shared" si="3"/>
        <v>1057000</v>
      </c>
      <c r="K24" s="41">
        <f t="shared" si="4"/>
        <v>0</v>
      </c>
      <c r="L24" s="32">
        <f t="shared" si="5"/>
        <v>1057000</v>
      </c>
      <c r="M24" s="41">
        <f t="shared" si="6"/>
        <v>1057000</v>
      </c>
      <c r="N24" s="41">
        <f t="shared" si="7"/>
        <v>0</v>
      </c>
      <c r="O24" s="32">
        <f t="shared" si="11"/>
        <v>1057000</v>
      </c>
      <c r="P24" s="41">
        <f t="shared" si="8"/>
        <v>1512000</v>
      </c>
      <c r="Q24" s="41">
        <f t="shared" si="9"/>
        <v>0</v>
      </c>
      <c r="R24" s="32">
        <f t="shared" si="10"/>
        <v>1512000</v>
      </c>
    </row>
    <row r="25" spans="1:18" x14ac:dyDescent="0.2">
      <c r="A25" s="19">
        <v>23</v>
      </c>
      <c r="B25" s="24" t="s">
        <v>38</v>
      </c>
      <c r="C25" s="7">
        <v>100265</v>
      </c>
      <c r="D25" s="42">
        <v>9.5</v>
      </c>
      <c r="E25" s="42">
        <v>9.5</v>
      </c>
      <c r="F25" s="42">
        <v>0</v>
      </c>
      <c r="G25" s="41">
        <f t="shared" si="12"/>
        <v>904400</v>
      </c>
      <c r="H25" s="41">
        <f t="shared" si="1"/>
        <v>0</v>
      </c>
      <c r="I25" s="32">
        <f t="shared" si="2"/>
        <v>904400</v>
      </c>
      <c r="J25" s="41">
        <f t="shared" si="3"/>
        <v>1434500</v>
      </c>
      <c r="K25" s="41">
        <f t="shared" si="4"/>
        <v>0</v>
      </c>
      <c r="L25" s="32">
        <f t="shared" si="5"/>
        <v>1434500</v>
      </c>
      <c r="M25" s="41">
        <f t="shared" si="6"/>
        <v>1434500</v>
      </c>
      <c r="N25" s="41">
        <f t="shared" si="7"/>
        <v>0</v>
      </c>
      <c r="O25" s="32">
        <f t="shared" si="11"/>
        <v>1434500</v>
      </c>
      <c r="P25" s="41">
        <f t="shared" si="8"/>
        <v>2052000</v>
      </c>
      <c r="Q25" s="41">
        <f t="shared" si="9"/>
        <v>0</v>
      </c>
      <c r="R25" s="32">
        <f t="shared" si="10"/>
        <v>2052000</v>
      </c>
    </row>
    <row r="26" spans="1:18" ht="36" x14ac:dyDescent="0.2">
      <c r="A26" s="19">
        <v>24</v>
      </c>
      <c r="B26" s="25" t="s">
        <v>39</v>
      </c>
      <c r="C26" s="9">
        <v>100270</v>
      </c>
      <c r="D26" s="42">
        <v>11.5</v>
      </c>
      <c r="E26" s="42">
        <v>11.5</v>
      </c>
      <c r="F26" s="42">
        <v>0</v>
      </c>
      <c r="G26" s="41">
        <f t="shared" si="12"/>
        <v>1094800</v>
      </c>
      <c r="H26" s="41">
        <f t="shared" si="1"/>
        <v>0</v>
      </c>
      <c r="I26" s="32">
        <f t="shared" si="2"/>
        <v>1094800</v>
      </c>
      <c r="J26" s="41">
        <f t="shared" si="3"/>
        <v>1736500</v>
      </c>
      <c r="K26" s="41">
        <f t="shared" si="4"/>
        <v>0</v>
      </c>
      <c r="L26" s="32">
        <f t="shared" si="5"/>
        <v>1736500</v>
      </c>
      <c r="M26" s="41">
        <f t="shared" si="6"/>
        <v>1736500</v>
      </c>
      <c r="N26" s="41">
        <f t="shared" si="7"/>
        <v>0</v>
      </c>
      <c r="O26" s="32">
        <f t="shared" si="11"/>
        <v>1736500</v>
      </c>
      <c r="P26" s="41">
        <f t="shared" si="8"/>
        <v>2484000</v>
      </c>
      <c r="Q26" s="41">
        <f t="shared" si="9"/>
        <v>0</v>
      </c>
      <c r="R26" s="32">
        <f t="shared" si="10"/>
        <v>2484000</v>
      </c>
    </row>
    <row r="27" spans="1:18" ht="24.75" customHeight="1" x14ac:dyDescent="0.2">
      <c r="A27" s="19">
        <v>25</v>
      </c>
      <c r="B27" s="25" t="s">
        <v>40</v>
      </c>
      <c r="C27" s="9">
        <v>100275</v>
      </c>
      <c r="D27" s="42">
        <v>12.5</v>
      </c>
      <c r="E27" s="42">
        <v>12.5</v>
      </c>
      <c r="F27" s="42">
        <v>0</v>
      </c>
      <c r="G27" s="41">
        <f t="shared" si="12"/>
        <v>1190000</v>
      </c>
      <c r="H27" s="41">
        <f t="shared" si="1"/>
        <v>0</v>
      </c>
      <c r="I27" s="32">
        <f t="shared" si="2"/>
        <v>1190000</v>
      </c>
      <c r="J27" s="41">
        <f t="shared" si="3"/>
        <v>1887500</v>
      </c>
      <c r="K27" s="41">
        <f t="shared" si="4"/>
        <v>0</v>
      </c>
      <c r="L27" s="32">
        <f t="shared" si="5"/>
        <v>1887500</v>
      </c>
      <c r="M27" s="41">
        <f t="shared" si="6"/>
        <v>1887500</v>
      </c>
      <c r="N27" s="41">
        <f t="shared" si="7"/>
        <v>0</v>
      </c>
      <c r="O27" s="32">
        <f t="shared" si="11"/>
        <v>1887500</v>
      </c>
      <c r="P27" s="41">
        <f t="shared" si="8"/>
        <v>2700000</v>
      </c>
      <c r="Q27" s="41">
        <f t="shared" si="9"/>
        <v>0</v>
      </c>
      <c r="R27" s="32">
        <f t="shared" si="10"/>
        <v>2700000</v>
      </c>
    </row>
    <row r="28" spans="1:18" ht="19.5" customHeight="1" x14ac:dyDescent="0.2">
      <c r="A28" s="19">
        <v>26</v>
      </c>
      <c r="B28" s="24" t="s">
        <v>49</v>
      </c>
      <c r="C28" s="7">
        <v>100280</v>
      </c>
      <c r="D28" s="42">
        <v>5</v>
      </c>
      <c r="E28" s="42">
        <v>5</v>
      </c>
      <c r="F28" s="42">
        <v>0</v>
      </c>
      <c r="G28" s="41">
        <f t="shared" si="12"/>
        <v>476000</v>
      </c>
      <c r="H28" s="41">
        <f t="shared" si="1"/>
        <v>0</v>
      </c>
      <c r="I28" s="32">
        <f t="shared" si="2"/>
        <v>476000</v>
      </c>
      <c r="J28" s="41">
        <f t="shared" si="3"/>
        <v>755000</v>
      </c>
      <c r="K28" s="41">
        <f t="shared" si="4"/>
        <v>0</v>
      </c>
      <c r="L28" s="32">
        <f t="shared" si="5"/>
        <v>755000</v>
      </c>
      <c r="M28" s="41">
        <f t="shared" si="6"/>
        <v>755000</v>
      </c>
      <c r="N28" s="41">
        <f t="shared" si="7"/>
        <v>0</v>
      </c>
      <c r="O28" s="32">
        <f t="shared" si="11"/>
        <v>755000</v>
      </c>
      <c r="P28" s="41">
        <f t="shared" si="8"/>
        <v>1080000</v>
      </c>
      <c r="Q28" s="41">
        <f t="shared" si="9"/>
        <v>0</v>
      </c>
      <c r="R28" s="32">
        <f t="shared" si="10"/>
        <v>1080000</v>
      </c>
    </row>
    <row r="29" spans="1:18" ht="19.5" customHeight="1" x14ac:dyDescent="0.2">
      <c r="A29" s="19">
        <v>27</v>
      </c>
      <c r="B29" s="24" t="s">
        <v>41</v>
      </c>
      <c r="C29" s="7">
        <v>501860</v>
      </c>
      <c r="D29" s="42">
        <v>2</v>
      </c>
      <c r="E29" s="42">
        <v>2</v>
      </c>
      <c r="F29" s="42">
        <v>0</v>
      </c>
      <c r="G29" s="41">
        <f t="shared" si="12"/>
        <v>190400</v>
      </c>
      <c r="H29" s="41">
        <f t="shared" si="1"/>
        <v>0</v>
      </c>
      <c r="I29" s="32">
        <f t="shared" si="2"/>
        <v>190400</v>
      </c>
      <c r="J29" s="41">
        <f t="shared" si="3"/>
        <v>302000</v>
      </c>
      <c r="K29" s="41">
        <f t="shared" si="4"/>
        <v>0</v>
      </c>
      <c r="L29" s="32">
        <f t="shared" si="5"/>
        <v>302000</v>
      </c>
      <c r="M29" s="41">
        <f t="shared" si="6"/>
        <v>302000</v>
      </c>
      <c r="N29" s="41">
        <f t="shared" si="7"/>
        <v>0</v>
      </c>
      <c r="O29" s="32">
        <f t="shared" si="11"/>
        <v>302000</v>
      </c>
      <c r="P29" s="41">
        <f t="shared" si="8"/>
        <v>432000</v>
      </c>
      <c r="Q29" s="41">
        <f t="shared" si="9"/>
        <v>0</v>
      </c>
      <c r="R29" s="32">
        <f t="shared" si="10"/>
        <v>432000</v>
      </c>
    </row>
    <row r="30" spans="1:18" ht="19.5" customHeight="1" x14ac:dyDescent="0.2">
      <c r="A30" s="19">
        <v>28</v>
      </c>
      <c r="B30" s="24" t="s">
        <v>42</v>
      </c>
      <c r="C30" s="7">
        <v>501865</v>
      </c>
      <c r="D30" s="42">
        <v>1</v>
      </c>
      <c r="E30" s="42">
        <v>1</v>
      </c>
      <c r="F30" s="42"/>
      <c r="G30" s="41">
        <f t="shared" si="12"/>
        <v>95200</v>
      </c>
      <c r="H30" s="41">
        <f t="shared" si="1"/>
        <v>0</v>
      </c>
      <c r="I30" s="32">
        <f t="shared" si="2"/>
        <v>95200</v>
      </c>
      <c r="J30" s="41">
        <f t="shared" si="3"/>
        <v>151000</v>
      </c>
      <c r="K30" s="41">
        <f t="shared" si="4"/>
        <v>0</v>
      </c>
      <c r="L30" s="32">
        <f t="shared" si="5"/>
        <v>151000</v>
      </c>
      <c r="M30" s="41">
        <f t="shared" si="6"/>
        <v>151000</v>
      </c>
      <c r="N30" s="41">
        <f t="shared" si="7"/>
        <v>0</v>
      </c>
      <c r="O30" s="32">
        <f t="shared" si="11"/>
        <v>151000</v>
      </c>
      <c r="P30" s="41">
        <f t="shared" si="8"/>
        <v>216000</v>
      </c>
      <c r="Q30" s="41">
        <f t="shared" si="9"/>
        <v>0</v>
      </c>
      <c r="R30" s="32">
        <f t="shared" si="10"/>
        <v>216000</v>
      </c>
    </row>
    <row r="31" spans="1:18" ht="25.5" customHeight="1" x14ac:dyDescent="0.2">
      <c r="A31" s="19">
        <v>29</v>
      </c>
      <c r="B31" s="26" t="s">
        <v>43</v>
      </c>
      <c r="C31" s="9">
        <v>500440</v>
      </c>
      <c r="D31" s="42">
        <v>1</v>
      </c>
      <c r="E31" s="42">
        <v>1</v>
      </c>
      <c r="F31" s="42">
        <v>0</v>
      </c>
      <c r="G31" s="41">
        <f t="shared" si="12"/>
        <v>95200</v>
      </c>
      <c r="H31" s="41">
        <f t="shared" si="1"/>
        <v>0</v>
      </c>
      <c r="I31" s="32">
        <f t="shared" si="2"/>
        <v>95200</v>
      </c>
      <c r="J31" s="41">
        <f t="shared" si="3"/>
        <v>151000</v>
      </c>
      <c r="K31" s="41">
        <f t="shared" si="4"/>
        <v>0</v>
      </c>
      <c r="L31" s="32">
        <f t="shared" si="5"/>
        <v>151000</v>
      </c>
      <c r="M31" s="41">
        <f t="shared" si="6"/>
        <v>151000</v>
      </c>
      <c r="N31" s="41">
        <f t="shared" si="7"/>
        <v>0</v>
      </c>
      <c r="O31" s="32">
        <f t="shared" si="11"/>
        <v>151000</v>
      </c>
      <c r="P31" s="41">
        <f t="shared" si="8"/>
        <v>216000</v>
      </c>
      <c r="Q31" s="41">
        <f t="shared" si="9"/>
        <v>0</v>
      </c>
      <c r="R31" s="32">
        <f t="shared" si="10"/>
        <v>216000</v>
      </c>
    </row>
    <row r="32" spans="1:18" ht="19.5" customHeight="1" x14ac:dyDescent="0.2">
      <c r="A32" s="19">
        <v>30</v>
      </c>
      <c r="B32" s="24" t="s">
        <v>44</v>
      </c>
      <c r="C32" s="7">
        <v>500445</v>
      </c>
      <c r="D32" s="42">
        <v>0.5</v>
      </c>
      <c r="E32" s="42">
        <v>0.5</v>
      </c>
      <c r="F32" s="42">
        <v>0</v>
      </c>
      <c r="G32" s="41">
        <f t="shared" si="12"/>
        <v>47600</v>
      </c>
      <c r="H32" s="41">
        <f t="shared" si="1"/>
        <v>0</v>
      </c>
      <c r="I32" s="32">
        <f t="shared" si="2"/>
        <v>47600</v>
      </c>
      <c r="J32" s="41">
        <f t="shared" si="3"/>
        <v>75500</v>
      </c>
      <c r="K32" s="41">
        <f t="shared" si="4"/>
        <v>0</v>
      </c>
      <c r="L32" s="32">
        <f t="shared" si="5"/>
        <v>75500</v>
      </c>
      <c r="M32" s="41">
        <f t="shared" si="6"/>
        <v>75500</v>
      </c>
      <c r="N32" s="41">
        <f t="shared" si="7"/>
        <v>0</v>
      </c>
      <c r="O32" s="32">
        <f t="shared" si="11"/>
        <v>75500</v>
      </c>
      <c r="P32" s="41">
        <f t="shared" si="8"/>
        <v>108000</v>
      </c>
      <c r="Q32" s="41">
        <f t="shared" si="9"/>
        <v>0</v>
      </c>
      <c r="R32" s="32">
        <f t="shared" si="10"/>
        <v>108000</v>
      </c>
    </row>
    <row r="33" spans="1:18" ht="19.5" customHeight="1" x14ac:dyDescent="0.2">
      <c r="A33" s="19">
        <v>31</v>
      </c>
      <c r="B33" s="24" t="s">
        <v>45</v>
      </c>
      <c r="C33" s="7">
        <v>500447</v>
      </c>
      <c r="D33" s="42">
        <v>1</v>
      </c>
      <c r="E33" s="42">
        <v>1</v>
      </c>
      <c r="F33" s="42">
        <v>0</v>
      </c>
      <c r="G33" s="41">
        <f t="shared" si="12"/>
        <v>95200</v>
      </c>
      <c r="H33" s="41">
        <f t="shared" si="1"/>
        <v>0</v>
      </c>
      <c r="I33" s="32">
        <f t="shared" si="2"/>
        <v>95200</v>
      </c>
      <c r="J33" s="41">
        <f t="shared" si="3"/>
        <v>151000</v>
      </c>
      <c r="K33" s="41">
        <f t="shared" si="4"/>
        <v>0</v>
      </c>
      <c r="L33" s="32">
        <f t="shared" si="5"/>
        <v>151000</v>
      </c>
      <c r="M33" s="41">
        <f t="shared" si="6"/>
        <v>151000</v>
      </c>
      <c r="N33" s="41">
        <f t="shared" si="7"/>
        <v>0</v>
      </c>
      <c r="O33" s="32">
        <f t="shared" si="11"/>
        <v>151000</v>
      </c>
      <c r="P33" s="41">
        <f t="shared" si="8"/>
        <v>216000</v>
      </c>
      <c r="Q33" s="41">
        <f t="shared" si="9"/>
        <v>0</v>
      </c>
      <c r="R33" s="32">
        <f t="shared" si="10"/>
        <v>216000</v>
      </c>
    </row>
    <row r="34" spans="1:18" ht="19.5" customHeight="1" x14ac:dyDescent="0.2">
      <c r="A34" s="19">
        <v>32</v>
      </c>
      <c r="B34" s="24" t="s">
        <v>12</v>
      </c>
      <c r="C34" s="7">
        <v>100512</v>
      </c>
      <c r="D34" s="42">
        <v>1</v>
      </c>
      <c r="E34" s="42">
        <v>1</v>
      </c>
      <c r="F34" s="42">
        <v>0</v>
      </c>
      <c r="G34" s="41">
        <f t="shared" si="12"/>
        <v>95200</v>
      </c>
      <c r="H34" s="41">
        <f t="shared" si="1"/>
        <v>0</v>
      </c>
      <c r="I34" s="32">
        <f t="shared" si="2"/>
        <v>95200</v>
      </c>
      <c r="J34" s="41">
        <f t="shared" si="3"/>
        <v>151000</v>
      </c>
      <c r="K34" s="41">
        <f t="shared" si="4"/>
        <v>0</v>
      </c>
      <c r="L34" s="32">
        <f t="shared" si="5"/>
        <v>151000</v>
      </c>
      <c r="M34" s="41">
        <f t="shared" si="6"/>
        <v>151000</v>
      </c>
      <c r="N34" s="41">
        <f t="shared" si="7"/>
        <v>0</v>
      </c>
      <c r="O34" s="32">
        <f t="shared" si="11"/>
        <v>151000</v>
      </c>
      <c r="P34" s="41">
        <f t="shared" si="8"/>
        <v>216000</v>
      </c>
      <c r="Q34" s="41">
        <f t="shared" si="9"/>
        <v>0</v>
      </c>
      <c r="R34" s="32">
        <f t="shared" si="10"/>
        <v>216000</v>
      </c>
    </row>
    <row r="35" spans="1:18" x14ac:dyDescent="0.2">
      <c r="A35" s="19">
        <v>33</v>
      </c>
      <c r="B35" s="24" t="s">
        <v>46</v>
      </c>
      <c r="C35" s="7">
        <v>100511</v>
      </c>
      <c r="D35" s="42">
        <v>0.5</v>
      </c>
      <c r="E35" s="42">
        <v>0.5</v>
      </c>
      <c r="F35" s="42">
        <v>0</v>
      </c>
      <c r="G35" s="41">
        <f t="shared" si="12"/>
        <v>47600</v>
      </c>
      <c r="H35" s="41">
        <f t="shared" si="1"/>
        <v>0</v>
      </c>
      <c r="I35" s="32">
        <f t="shared" si="2"/>
        <v>47600</v>
      </c>
      <c r="J35" s="41">
        <f t="shared" si="3"/>
        <v>75500</v>
      </c>
      <c r="K35" s="41">
        <f t="shared" si="4"/>
        <v>0</v>
      </c>
      <c r="L35" s="32">
        <f t="shared" si="5"/>
        <v>75500</v>
      </c>
      <c r="M35" s="41">
        <f t="shared" si="6"/>
        <v>75500</v>
      </c>
      <c r="N35" s="41">
        <f t="shared" si="7"/>
        <v>0</v>
      </c>
      <c r="O35" s="32">
        <f t="shared" si="11"/>
        <v>75500</v>
      </c>
      <c r="P35" s="41">
        <f t="shared" si="8"/>
        <v>108000</v>
      </c>
      <c r="Q35" s="41">
        <f t="shared" si="9"/>
        <v>0</v>
      </c>
      <c r="R35" s="32">
        <f t="shared" si="10"/>
        <v>108000</v>
      </c>
    </row>
    <row r="36" spans="1:18" ht="24" customHeight="1" x14ac:dyDescent="0.2">
      <c r="A36" s="19">
        <v>34</v>
      </c>
      <c r="B36" s="25" t="s">
        <v>47</v>
      </c>
      <c r="C36" s="9">
        <v>100507</v>
      </c>
      <c r="D36" s="42">
        <v>1.5</v>
      </c>
      <c r="E36" s="42">
        <v>1.5</v>
      </c>
      <c r="F36" s="42">
        <v>0</v>
      </c>
      <c r="G36" s="41">
        <f t="shared" si="12"/>
        <v>142800</v>
      </c>
      <c r="H36" s="41">
        <f t="shared" si="1"/>
        <v>0</v>
      </c>
      <c r="I36" s="32">
        <f t="shared" si="2"/>
        <v>142800</v>
      </c>
      <c r="J36" s="41">
        <f t="shared" si="3"/>
        <v>226500</v>
      </c>
      <c r="K36" s="41">
        <f t="shared" si="4"/>
        <v>0</v>
      </c>
      <c r="L36" s="32">
        <f t="shared" si="5"/>
        <v>226500</v>
      </c>
      <c r="M36" s="41">
        <f t="shared" si="6"/>
        <v>226500</v>
      </c>
      <c r="N36" s="41">
        <f t="shared" si="7"/>
        <v>0</v>
      </c>
      <c r="O36" s="32">
        <f t="shared" si="11"/>
        <v>226500</v>
      </c>
      <c r="P36" s="41">
        <f t="shared" si="8"/>
        <v>324000</v>
      </c>
      <c r="Q36" s="41">
        <f t="shared" si="9"/>
        <v>0</v>
      </c>
      <c r="R36" s="32">
        <f t="shared" si="10"/>
        <v>324000</v>
      </c>
    </row>
    <row r="37" spans="1:18" x14ac:dyDescent="0.2">
      <c r="A37" s="19">
        <v>35</v>
      </c>
      <c r="B37" s="24" t="s">
        <v>1</v>
      </c>
      <c r="C37" s="7">
        <v>100506</v>
      </c>
      <c r="D37" s="43">
        <v>1</v>
      </c>
      <c r="E37" s="43">
        <v>1</v>
      </c>
      <c r="F37" s="43">
        <v>0</v>
      </c>
      <c r="G37" s="41">
        <f t="shared" si="12"/>
        <v>95200</v>
      </c>
      <c r="H37" s="41">
        <f t="shared" si="1"/>
        <v>0</v>
      </c>
      <c r="I37" s="32">
        <f t="shared" si="2"/>
        <v>95200</v>
      </c>
      <c r="J37" s="41">
        <f t="shared" si="3"/>
        <v>151000</v>
      </c>
      <c r="K37" s="41">
        <f t="shared" si="4"/>
        <v>0</v>
      </c>
      <c r="L37" s="32">
        <f t="shared" si="5"/>
        <v>151000</v>
      </c>
      <c r="M37" s="41">
        <f t="shared" si="6"/>
        <v>151000</v>
      </c>
      <c r="N37" s="41">
        <f t="shared" si="7"/>
        <v>0</v>
      </c>
      <c r="O37" s="32">
        <f t="shared" si="11"/>
        <v>151000</v>
      </c>
      <c r="P37" s="41">
        <f t="shared" si="8"/>
        <v>216000</v>
      </c>
      <c r="Q37" s="41">
        <f t="shared" si="9"/>
        <v>0</v>
      </c>
      <c r="R37" s="32">
        <f t="shared" si="10"/>
        <v>216000</v>
      </c>
    </row>
    <row r="38" spans="1:18" x14ac:dyDescent="0.2">
      <c r="A38" s="19">
        <v>36</v>
      </c>
      <c r="B38" s="27" t="s">
        <v>19</v>
      </c>
      <c r="C38" s="10">
        <v>90785</v>
      </c>
      <c r="D38" s="37">
        <v>8</v>
      </c>
      <c r="E38" s="37">
        <v>5.5</v>
      </c>
      <c r="F38" s="37">
        <v>2.5</v>
      </c>
      <c r="G38" s="41">
        <f t="shared" si="12"/>
        <v>523600</v>
      </c>
      <c r="H38" s="41">
        <f t="shared" si="1"/>
        <v>281500</v>
      </c>
      <c r="I38" s="32">
        <f t="shared" si="2"/>
        <v>805100</v>
      </c>
      <c r="J38" s="41">
        <f t="shared" si="3"/>
        <v>830500</v>
      </c>
      <c r="K38" s="41">
        <f t="shared" si="4"/>
        <v>447500</v>
      </c>
      <c r="L38" s="32">
        <f t="shared" si="5"/>
        <v>1278000</v>
      </c>
      <c r="M38" s="41">
        <f t="shared" si="6"/>
        <v>830500</v>
      </c>
      <c r="N38" s="41">
        <f t="shared" si="7"/>
        <v>480000</v>
      </c>
      <c r="O38" s="32">
        <f t="shared" si="11"/>
        <v>1310500</v>
      </c>
      <c r="P38" s="41">
        <f t="shared" si="8"/>
        <v>1188000</v>
      </c>
      <c r="Q38" s="41">
        <f t="shared" si="9"/>
        <v>692500</v>
      </c>
      <c r="R38" s="32">
        <f t="shared" si="10"/>
        <v>1880500</v>
      </c>
    </row>
    <row r="39" spans="1:18" ht="42.75" x14ac:dyDescent="0.2">
      <c r="A39" s="19">
        <v>37</v>
      </c>
      <c r="B39" s="28" t="s">
        <v>15</v>
      </c>
      <c r="C39" s="11">
        <v>901255</v>
      </c>
      <c r="D39" s="44">
        <v>12.5</v>
      </c>
      <c r="E39" s="44">
        <v>8.5</v>
      </c>
      <c r="F39" s="44">
        <v>4</v>
      </c>
      <c r="G39" s="41">
        <f t="shared" si="12"/>
        <v>809200</v>
      </c>
      <c r="H39" s="41">
        <f t="shared" si="1"/>
        <v>450400</v>
      </c>
      <c r="I39" s="32">
        <f t="shared" si="2"/>
        <v>1259600</v>
      </c>
      <c r="J39" s="41">
        <f t="shared" si="3"/>
        <v>1283500</v>
      </c>
      <c r="K39" s="41">
        <f t="shared" si="4"/>
        <v>716000</v>
      </c>
      <c r="L39" s="32">
        <f t="shared" si="5"/>
        <v>1999500</v>
      </c>
      <c r="M39" s="41">
        <f t="shared" si="6"/>
        <v>1283500</v>
      </c>
      <c r="N39" s="41">
        <f t="shared" si="7"/>
        <v>768000</v>
      </c>
      <c r="O39" s="32">
        <f t="shared" si="11"/>
        <v>2051500</v>
      </c>
      <c r="P39" s="41">
        <f t="shared" si="8"/>
        <v>1836000</v>
      </c>
      <c r="Q39" s="41">
        <f t="shared" si="9"/>
        <v>1108000</v>
      </c>
      <c r="R39" s="32">
        <f t="shared" si="10"/>
        <v>2944000</v>
      </c>
    </row>
    <row r="40" spans="1:18" ht="42.75" x14ac:dyDescent="0.2">
      <c r="A40" s="19">
        <v>38</v>
      </c>
      <c r="B40" s="28" t="s">
        <v>16</v>
      </c>
      <c r="C40" s="11">
        <v>901260</v>
      </c>
      <c r="D40" s="44">
        <v>17.5</v>
      </c>
      <c r="E40" s="44">
        <v>12</v>
      </c>
      <c r="F40" s="44">
        <v>5.5</v>
      </c>
      <c r="G40" s="41">
        <f t="shared" si="12"/>
        <v>1142400</v>
      </c>
      <c r="H40" s="41">
        <f t="shared" si="1"/>
        <v>619300</v>
      </c>
      <c r="I40" s="32">
        <f t="shared" si="2"/>
        <v>1761700</v>
      </c>
      <c r="J40" s="41">
        <f t="shared" si="3"/>
        <v>1812000</v>
      </c>
      <c r="K40" s="41">
        <f t="shared" si="4"/>
        <v>984500</v>
      </c>
      <c r="L40" s="32">
        <f t="shared" si="5"/>
        <v>2796500</v>
      </c>
      <c r="M40" s="41">
        <f t="shared" si="6"/>
        <v>1812000</v>
      </c>
      <c r="N40" s="41">
        <f t="shared" si="7"/>
        <v>1056000</v>
      </c>
      <c r="O40" s="32">
        <f t="shared" si="11"/>
        <v>2868000</v>
      </c>
      <c r="P40" s="41">
        <f t="shared" si="8"/>
        <v>2592000</v>
      </c>
      <c r="Q40" s="41">
        <f t="shared" si="9"/>
        <v>1523500</v>
      </c>
      <c r="R40" s="32">
        <f t="shared" si="10"/>
        <v>4115500</v>
      </c>
    </row>
    <row r="41" spans="1:18" ht="42.75" x14ac:dyDescent="0.2">
      <c r="A41" s="19">
        <v>39</v>
      </c>
      <c r="B41" s="29" t="s">
        <v>17</v>
      </c>
      <c r="C41" s="12">
        <v>901265</v>
      </c>
      <c r="D41" s="44">
        <v>22.5</v>
      </c>
      <c r="E41" s="44">
        <v>15.5</v>
      </c>
      <c r="F41" s="44">
        <v>7</v>
      </c>
      <c r="G41" s="41">
        <f t="shared" si="12"/>
        <v>1475600</v>
      </c>
      <c r="H41" s="41">
        <f t="shared" si="1"/>
        <v>788200</v>
      </c>
      <c r="I41" s="32">
        <f t="shared" si="2"/>
        <v>2263800</v>
      </c>
      <c r="J41" s="41">
        <f t="shared" si="3"/>
        <v>2340500</v>
      </c>
      <c r="K41" s="41">
        <f t="shared" si="4"/>
        <v>1253000</v>
      </c>
      <c r="L41" s="32">
        <f t="shared" si="5"/>
        <v>3593500</v>
      </c>
      <c r="M41" s="41">
        <f t="shared" si="6"/>
        <v>2340500</v>
      </c>
      <c r="N41" s="41">
        <f t="shared" si="7"/>
        <v>1344000</v>
      </c>
      <c r="O41" s="32">
        <f t="shared" si="11"/>
        <v>3684500</v>
      </c>
      <c r="P41" s="41">
        <f t="shared" si="8"/>
        <v>3348000</v>
      </c>
      <c r="Q41" s="41">
        <f t="shared" si="9"/>
        <v>1939000</v>
      </c>
      <c r="R41" s="32">
        <f t="shared" si="10"/>
        <v>5287000</v>
      </c>
    </row>
    <row r="42" spans="1:18" ht="43.5" thickBot="1" x14ac:dyDescent="0.25">
      <c r="A42" s="19">
        <v>40</v>
      </c>
      <c r="B42" s="30" t="s">
        <v>18</v>
      </c>
      <c r="C42" s="31">
        <v>901270</v>
      </c>
      <c r="D42" s="45">
        <v>25.5</v>
      </c>
      <c r="E42" s="45">
        <v>17.5</v>
      </c>
      <c r="F42" s="45">
        <v>8</v>
      </c>
      <c r="G42" s="46">
        <f t="shared" si="12"/>
        <v>1666000</v>
      </c>
      <c r="H42" s="41">
        <f t="shared" si="1"/>
        <v>900800</v>
      </c>
      <c r="I42" s="47">
        <f t="shared" si="2"/>
        <v>2566800</v>
      </c>
      <c r="J42" s="41">
        <f t="shared" si="3"/>
        <v>2642500</v>
      </c>
      <c r="K42" s="41">
        <f t="shared" si="4"/>
        <v>1432000</v>
      </c>
      <c r="L42" s="32">
        <f t="shared" si="5"/>
        <v>4074500</v>
      </c>
      <c r="M42" s="41">
        <f t="shared" si="6"/>
        <v>2642500</v>
      </c>
      <c r="N42" s="41">
        <f t="shared" si="7"/>
        <v>1536000</v>
      </c>
      <c r="O42" s="32">
        <f t="shared" si="11"/>
        <v>4178500</v>
      </c>
      <c r="P42" s="41">
        <f t="shared" si="8"/>
        <v>3780000</v>
      </c>
      <c r="Q42" s="41">
        <f t="shared" si="9"/>
        <v>2216000</v>
      </c>
      <c r="R42" s="32">
        <f t="shared" si="10"/>
        <v>5996000</v>
      </c>
    </row>
    <row r="43" spans="1:18" ht="22.5" thickTop="1" x14ac:dyDescent="0.2">
      <c r="D43" s="2"/>
      <c r="E43" s="2"/>
      <c r="F43" s="2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</row>
    <row r="44" spans="1:18" x14ac:dyDescent="0.2">
      <c r="C44" s="3"/>
      <c r="D44" s="55" t="s">
        <v>6</v>
      </c>
      <c r="E44" s="49" t="s">
        <v>7</v>
      </c>
      <c r="F44" s="50" t="s">
        <v>56</v>
      </c>
      <c r="G44" s="50" t="s">
        <v>57</v>
      </c>
      <c r="H44" s="44"/>
      <c r="I44" s="56" t="s">
        <v>58</v>
      </c>
      <c r="J44" s="50"/>
      <c r="K44" s="44"/>
      <c r="L44" s="57" t="s">
        <v>59</v>
      </c>
      <c r="M44" s="50"/>
      <c r="N44" s="44"/>
      <c r="O44" s="58" t="s">
        <v>60</v>
      </c>
      <c r="P44" s="50"/>
      <c r="Q44" s="2"/>
      <c r="R44" s="2"/>
    </row>
    <row r="45" spans="1:18" x14ac:dyDescent="0.2">
      <c r="C45" s="3" t="s">
        <v>4</v>
      </c>
      <c r="D45" s="3">
        <v>112600</v>
      </c>
      <c r="E45" s="3">
        <v>151000</v>
      </c>
      <c r="F45" s="15">
        <v>151000</v>
      </c>
      <c r="G45" s="15">
        <v>216000</v>
      </c>
      <c r="H45" s="3"/>
      <c r="I45" s="3">
        <v>151000</v>
      </c>
      <c r="J45" s="15"/>
      <c r="K45" s="3"/>
      <c r="L45" s="3">
        <v>151000</v>
      </c>
      <c r="M45" s="15"/>
      <c r="N45" s="3"/>
      <c r="O45" s="3">
        <v>216000</v>
      </c>
      <c r="P45" s="15"/>
      <c r="Q45" s="1"/>
      <c r="R45" s="1"/>
    </row>
    <row r="46" spans="1:18" x14ac:dyDescent="0.2">
      <c r="C46" s="3" t="s">
        <v>5</v>
      </c>
      <c r="D46" s="3">
        <v>95200</v>
      </c>
      <c r="E46" s="3">
        <v>179000</v>
      </c>
      <c r="F46" s="15">
        <v>192000</v>
      </c>
      <c r="G46" s="15">
        <v>277000</v>
      </c>
      <c r="H46" s="3"/>
      <c r="I46" s="3">
        <v>179000</v>
      </c>
      <c r="J46" s="15"/>
      <c r="K46" s="3"/>
      <c r="L46" s="3">
        <v>192000</v>
      </c>
      <c r="M46" s="15"/>
      <c r="N46" s="3"/>
      <c r="O46" s="3">
        <v>277000</v>
      </c>
      <c r="P46" s="15"/>
      <c r="Q46" s="1"/>
      <c r="R46" s="1"/>
    </row>
    <row r="47" spans="1:18" x14ac:dyDescent="0.2">
      <c r="F47" s="16"/>
    </row>
  </sheetData>
  <mergeCells count="1">
    <mergeCell ref="A1:I1"/>
  </mergeCells>
  <pageMargins left="0" right="0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F13" sqref="F13"/>
    </sheetView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5"/>
  <sheetViews>
    <sheetView workbookViewId="0">
      <selection activeCell="A10" sqref="A10:XFD10"/>
    </sheetView>
  </sheetViews>
  <sheetFormatPr defaultRowHeight="14.25" x14ac:dyDescent="0.2"/>
  <sheetData>
    <row r="15" spans="5:5" ht="202.5" x14ac:dyDescent="0.2">
      <c r="E15" s="3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98.1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2019-04-23T05:59:38Z</dcterms:modified>
</cp:coreProperties>
</file>