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jizade\Desktop\در دست اقدام\برنامه عملیاتی\"/>
    </mc:Choice>
  </mc:AlternateContent>
  <bookViews>
    <workbookView xWindow="0" yWindow="0" windowWidth="24000" windowHeight="9735"/>
  </bookViews>
  <sheets>
    <sheet name="جدول تعرفه ها" sheetId="4" r:id="rId1"/>
  </sheets>
  <calcPr calcId="152511"/>
</workbook>
</file>

<file path=xl/calcChain.xml><?xml version="1.0" encoding="utf-8"?>
<calcChain xmlns="http://schemas.openxmlformats.org/spreadsheetml/2006/main">
  <c r="T20" i="4" l="1"/>
  <c r="S20" i="4" s="1"/>
  <c r="Q20" i="4"/>
  <c r="N20" i="4"/>
  <c r="T19" i="4"/>
  <c r="S19" i="4"/>
  <c r="Q19" i="4"/>
  <c r="T18" i="4"/>
  <c r="S18" i="4"/>
  <c r="Q18" i="4"/>
  <c r="O18" i="4"/>
  <c r="H15" i="4"/>
  <c r="F15" i="4"/>
  <c r="D15" i="4"/>
  <c r="U17" i="4"/>
  <c r="T17" i="4" s="1"/>
  <c r="O17" i="4"/>
  <c r="H14" i="4"/>
  <c r="F14" i="4"/>
  <c r="D14" i="4"/>
  <c r="T16" i="4"/>
  <c r="S16" i="4"/>
  <c r="Q16" i="4"/>
  <c r="O16" i="4"/>
  <c r="H13" i="4"/>
  <c r="F13" i="4"/>
  <c r="D13" i="4"/>
  <c r="T15" i="4"/>
  <c r="S15" i="4"/>
  <c r="Q15" i="4"/>
  <c r="O15" i="4"/>
  <c r="H12" i="4"/>
  <c r="F12" i="4"/>
  <c r="D12" i="4"/>
  <c r="T14" i="4"/>
  <c r="S14" i="4"/>
  <c r="Q14" i="4"/>
  <c r="O14" i="4"/>
  <c r="U13" i="4"/>
  <c r="T13" i="4" s="1"/>
  <c r="O13" i="4"/>
  <c r="T12" i="4"/>
  <c r="S12" i="4"/>
  <c r="Q12" i="4"/>
  <c r="O12" i="4"/>
  <c r="I9" i="4"/>
  <c r="H9" i="4" s="1"/>
  <c r="G9" i="4"/>
  <c r="F9" i="4" s="1"/>
  <c r="D9" i="4"/>
  <c r="C9" i="4"/>
  <c r="T10" i="4"/>
  <c r="S10" i="4"/>
  <c r="Q10" i="4"/>
  <c r="O10" i="4"/>
  <c r="F8" i="4"/>
  <c r="D8" i="4"/>
  <c r="T8" i="4"/>
  <c r="S8" i="4"/>
  <c r="Q8" i="4"/>
  <c r="O8" i="4"/>
  <c r="F7" i="4"/>
  <c r="D7" i="4"/>
  <c r="T6" i="4"/>
  <c r="S6" i="4"/>
  <c r="Q6" i="4"/>
  <c r="O6" i="4"/>
  <c r="F6" i="4"/>
  <c r="D6" i="4"/>
  <c r="Q5" i="4"/>
  <c r="O5" i="4"/>
  <c r="H5" i="4"/>
  <c r="F5" i="4"/>
  <c r="D5" i="4"/>
  <c r="T4" i="4"/>
  <c r="T5" i="4" s="1"/>
  <c r="S4" i="4"/>
  <c r="S5" i="4" s="1"/>
  <c r="Q4" i="4"/>
  <c r="O4" i="4"/>
  <c r="H4" i="4"/>
  <c r="F4" i="4"/>
  <c r="D4" i="4"/>
  <c r="S13" i="4" l="1"/>
  <c r="S17" i="4"/>
  <c r="Q13" i="4"/>
  <c r="Q17" i="4"/>
</calcChain>
</file>

<file path=xl/sharedStrings.xml><?xml version="1.0" encoding="utf-8"?>
<sst xmlns="http://schemas.openxmlformats.org/spreadsheetml/2006/main" count="53" uniqueCount="49">
  <si>
    <t>نوزاد سالم ( نصف سه تختي )</t>
  </si>
  <si>
    <t>نوزاد بيمار سطح دوم 
(70% سه تختي )</t>
  </si>
  <si>
    <t xml:space="preserve">تخت بيمار سوختگي </t>
  </si>
  <si>
    <t xml:space="preserve">تخت بيمار رواني </t>
  </si>
  <si>
    <t>تخت بخش NICU</t>
  </si>
  <si>
    <t>تخت بخش ICU</t>
  </si>
  <si>
    <t xml:space="preserve">تخت بخش CCU  </t>
  </si>
  <si>
    <t>تخت بخش postCCU</t>
  </si>
  <si>
    <t>کارشناس ارشد پروانه دار</t>
  </si>
  <si>
    <t>کارشناس پروانه دار</t>
  </si>
  <si>
    <t>عناوین تعرفه درمانی وتشخیصی
(بیمارستان درجه یک)</t>
  </si>
  <si>
    <t xml:space="preserve"> عناوین تعرفه درمانی وتشخیصی</t>
  </si>
  <si>
    <t xml:space="preserve">    phd پروانه دار</t>
  </si>
  <si>
    <t xml:space="preserve">تخت بخش سوختگی BICU </t>
  </si>
  <si>
    <t>بخش دولتی (ریال)</t>
  </si>
  <si>
    <t>عمومی غیر دولتی (ریال)</t>
  </si>
  <si>
    <t>-</t>
  </si>
  <si>
    <t xml:space="preserve"> حق الزحمه ها(ویزیت ،حق العلاج ،حق العمل و...)</t>
  </si>
  <si>
    <t xml:space="preserve">                      هزینه هتلینگ(اقامت بیمارستانی)</t>
  </si>
  <si>
    <t>تعرفه ويزيت پزشك فوق تخصص روانپزشكي</t>
  </si>
  <si>
    <t>تخت  همراه ( بیمار بالای 12 سال)</t>
  </si>
  <si>
    <t>تخت  همراه  (بیمارکمتر 12 سال)</t>
  </si>
  <si>
    <t>هزینه هتلینگ(اقامت)
 اتاق سه تختی وبیشتر</t>
  </si>
  <si>
    <t xml:space="preserve">هزینه هتلینگ(اقامت)
اتاق دوتختی  </t>
  </si>
  <si>
    <t xml:space="preserve">هزینه هتلینگ(اقامت)
اتاق یک تختی </t>
  </si>
  <si>
    <t>سهم بیمار درمراکز عمومی غیردولتی
 ( ریال)</t>
  </si>
  <si>
    <t>سهم بیمار ارجاعی روستایی درمراکزدولتی
 ( ریال)</t>
  </si>
  <si>
    <t>سهم بیمار غیرارجاعی درمراکزدولتی
 ( ریال)</t>
  </si>
  <si>
    <t>سهم بیمار درمراکز
دولتی
(ریال)</t>
  </si>
  <si>
    <t>سهم بیمار درمراکز عمومی غیردولتی
(ریال)</t>
  </si>
  <si>
    <t>تعرفه ويزيت پزشك ودندانپزشک متخصص
،MD-phD</t>
  </si>
  <si>
    <t>تعرفه ويزيت پزشك و دندانپزشک عمومي</t>
  </si>
  <si>
    <t>سقف بخش خیریه
( ریال )</t>
  </si>
  <si>
    <t>سهم بیمار درمراکز
خیریه
(ریال)</t>
  </si>
  <si>
    <t>سقف بخش خیریه
 ( ریال)</t>
  </si>
  <si>
    <t xml:space="preserve">  تعرفه هتلینگ , و هزینه همراه دربیمارستان درجه دو(2)معادل هشتاد (80) درصد هتلینگ درجه یک میباشد.</t>
  </si>
  <si>
    <t xml:space="preserve">  تعرفه هتلینگ  و هزینه همراه دربیمارستان درجه سه (3)معادل شصت(60) درصد هتلینگ درجه یک میباشد.</t>
  </si>
  <si>
    <t xml:space="preserve">  تعرفه هتلینگ و هزینه همراه  دربیمارستان درجه چهار(4) معادل  چهل(40) درصد هتلینگ درجه یک میباشد.</t>
  </si>
  <si>
    <t>سهم بیمار درمراکز
خصوصی
(ریال)</t>
  </si>
  <si>
    <t>سقف بخش خصوصی
( ریال )</t>
  </si>
  <si>
    <t xml:space="preserve">ضریب ریالی کای حرفه ای کلیه خدمات فاقد علامت # ( بجز فصول 7 و8 کتاب تعرفه) </t>
  </si>
  <si>
    <t xml:space="preserve">ضریب ریالی کای فنی کلیه خدمات فاقد علامت # ( بجز فصول 7 و8 کتاب تعرفه) </t>
  </si>
  <si>
    <t>ضریب ریالی کای حرفه ای کلیه خدمات دارای علامت #  و نیز فصول 7 و8 کتاب تعرفه ( اعم ازاینکه دربخش سرپایی ویابستری ارائه شوند)</t>
  </si>
  <si>
    <t>ضریب تعرفه (K) خدمات دندانپزشکی</t>
  </si>
  <si>
    <t>ضریب ریالی کای فنی کلیه خدمات دارای علامت # ونیز فصول 7 و8 کتاب تعرفه( اعم ازاینکه دربخش سرپایی ویابستری ارائه شوند)</t>
  </si>
  <si>
    <t>تعرفه ويزيت پزشك فلوشیپ ، فوق تخصص و روانپزشك</t>
  </si>
  <si>
    <t>تعرفه ويزيت پزشك ودندانپزشک عمومي با سابقه بالاي 15 سال</t>
  </si>
  <si>
    <t xml:space="preserve">جدول  تعرفه های درمانی وتشخیصی اتباع خارجی در استان آذربایجان شرقی درسال 1397 </t>
  </si>
  <si>
    <t>بخش دولتی ، آموزشی (ریال)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</si>
</sst>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color indexed="8"/>
      <name val="B Badr"/>
      <charset val="178"/>
    </font>
    <font>
      <b/>
      <sz val="12"/>
      <color indexed="8"/>
      <name val="B Badr"/>
      <charset val="178"/>
    </font>
    <font>
      <b/>
      <sz val="9"/>
      <color indexed="8"/>
      <name val="B Badr"/>
      <charset val="178"/>
    </font>
    <font>
      <b/>
      <sz val="11"/>
      <color indexed="8"/>
      <name val="B Badr"/>
      <charset val="178"/>
    </font>
    <font>
      <b/>
      <sz val="8"/>
      <color indexed="8"/>
      <name val="B Badr"/>
      <charset val="178"/>
    </font>
    <font>
      <b/>
      <sz val="9"/>
      <color theme="1"/>
      <name val="B Badr"/>
      <charset val="178"/>
    </font>
    <font>
      <b/>
      <sz val="12"/>
      <color indexed="8"/>
      <name val="B Titr"/>
      <charset val="178"/>
    </font>
    <font>
      <b/>
      <sz val="8"/>
      <name val="B Badr"/>
      <charset val="17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 wrapText="1" readingOrder="2"/>
    </xf>
    <xf numFmtId="3" fontId="2" fillId="0" borderId="31" xfId="0" applyNumberFormat="1" applyFont="1" applyBorder="1" applyAlignment="1">
      <alignment horizontal="center" vertical="center" readingOrder="2"/>
    </xf>
    <xf numFmtId="3" fontId="2" fillId="0" borderId="31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1" fillId="0" borderId="33" xfId="0" applyNumberFormat="1" applyFont="1" applyBorder="1" applyAlignment="1">
      <alignment horizontal="center" vertical="center" readingOrder="2"/>
    </xf>
    <xf numFmtId="3" fontId="1" fillId="0" borderId="33" xfId="0" applyNumberFormat="1" applyFont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2" fillId="0" borderId="38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wrapText="1" readingOrder="2"/>
    </xf>
    <xf numFmtId="3" fontId="6" fillId="0" borderId="17" xfId="0" applyNumberFormat="1" applyFont="1" applyBorder="1" applyAlignment="1">
      <alignment horizontal="center" vertical="center" wrapText="1" readingOrder="2"/>
    </xf>
    <xf numFmtId="3" fontId="6" fillId="0" borderId="14" xfId="0" applyNumberFormat="1" applyFont="1" applyBorder="1" applyAlignment="1">
      <alignment horizontal="center" vertical="center" wrapText="1" readingOrder="2"/>
    </xf>
    <xf numFmtId="3" fontId="6" fillId="0" borderId="12" xfId="0" applyNumberFormat="1" applyFont="1" applyBorder="1" applyAlignment="1">
      <alignment horizontal="center" vertical="center" readingOrder="2"/>
    </xf>
    <xf numFmtId="3" fontId="6" fillId="0" borderId="5" xfId="0" applyNumberFormat="1" applyFont="1" applyBorder="1" applyAlignment="1">
      <alignment horizontal="center" vertical="center" readingOrder="2"/>
    </xf>
    <xf numFmtId="3" fontId="6" fillId="0" borderId="25" xfId="0" applyNumberFormat="1" applyFont="1" applyBorder="1" applyAlignment="1">
      <alignment horizontal="center" vertical="center" readingOrder="2"/>
    </xf>
    <xf numFmtId="3" fontId="6" fillId="0" borderId="1" xfId="0" applyNumberFormat="1" applyFont="1" applyBorder="1" applyAlignment="1">
      <alignment horizontal="center" vertical="center" readingOrder="2"/>
    </xf>
    <xf numFmtId="3" fontId="5" fillId="0" borderId="8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readingOrder="2"/>
    </xf>
    <xf numFmtId="3" fontId="5" fillId="0" borderId="8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vertical="center" wrapText="1" readingOrder="2"/>
    </xf>
    <xf numFmtId="3" fontId="6" fillId="0" borderId="12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 readingOrder="2"/>
    </xf>
    <xf numFmtId="0" fontId="5" fillId="3" borderId="2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 readingOrder="2"/>
    </xf>
    <xf numFmtId="3" fontId="6" fillId="0" borderId="43" xfId="0" applyNumberFormat="1" applyFont="1" applyBorder="1" applyAlignment="1">
      <alignment horizontal="center" vertical="center" wrapText="1" readingOrder="2"/>
    </xf>
    <xf numFmtId="0" fontId="1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6" fillId="0" borderId="43" xfId="0" applyNumberFormat="1" applyFont="1" applyBorder="1" applyAlignment="1">
      <alignment vertical="center" wrapText="1" readingOrder="2"/>
    </xf>
    <xf numFmtId="3" fontId="6" fillId="0" borderId="43" xfId="0" applyNumberFormat="1" applyFont="1" applyBorder="1" applyAlignment="1">
      <alignment vertical="center" wrapText="1"/>
    </xf>
    <xf numFmtId="3" fontId="6" fillId="0" borderId="41" xfId="0" applyNumberFormat="1" applyFont="1" applyBorder="1" applyAlignment="1">
      <alignment horizontal="center" vertical="center" wrapText="1" readingOrder="2"/>
    </xf>
    <xf numFmtId="3" fontId="6" fillId="0" borderId="42" xfId="0" applyNumberFormat="1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 readingOrder="2"/>
    </xf>
    <xf numFmtId="3" fontId="6" fillId="0" borderId="12" xfId="0" applyNumberFormat="1" applyFont="1" applyBorder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3" fontId="5" fillId="0" borderId="28" xfId="0" applyNumberFormat="1" applyFont="1" applyBorder="1" applyAlignment="1">
      <alignment horizontal="center" vertical="center" wrapText="1" readingOrder="2"/>
    </xf>
    <xf numFmtId="3" fontId="6" fillId="0" borderId="21" xfId="0" applyNumberFormat="1" applyFont="1" applyBorder="1" applyAlignment="1">
      <alignment horizontal="center" vertical="center" wrapText="1" readingOrder="2"/>
    </xf>
    <xf numFmtId="3" fontId="6" fillId="0" borderId="16" xfId="0" applyNumberFormat="1" applyFont="1" applyBorder="1" applyAlignment="1">
      <alignment horizontal="center" vertical="center" wrapText="1" readingOrder="2"/>
    </xf>
    <xf numFmtId="3" fontId="6" fillId="0" borderId="44" xfId="0" applyNumberFormat="1" applyFont="1" applyBorder="1" applyAlignment="1">
      <alignment horizontal="center" vertical="center" wrapText="1" readingOrder="2"/>
    </xf>
    <xf numFmtId="3" fontId="6" fillId="0" borderId="12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3" fontId="5" fillId="0" borderId="28" xfId="0" applyNumberFormat="1" applyFont="1" applyBorder="1" applyAlignment="1">
      <alignment horizontal="center" vertical="center" wrapText="1" readingOrder="2"/>
    </xf>
    <xf numFmtId="3" fontId="5" fillId="0" borderId="37" xfId="0" applyNumberFormat="1" applyFont="1" applyBorder="1" applyAlignment="1">
      <alignment horizontal="center" vertical="center" wrapText="1" readingOrder="2"/>
    </xf>
    <xf numFmtId="3" fontId="6" fillId="0" borderId="21" xfId="0" applyNumberFormat="1" applyFont="1" applyBorder="1" applyAlignment="1">
      <alignment horizontal="center" vertical="center" wrapText="1" readingOrder="2"/>
    </xf>
    <xf numFmtId="3" fontId="6" fillId="0" borderId="22" xfId="0" applyNumberFormat="1" applyFont="1" applyBorder="1" applyAlignment="1">
      <alignment horizontal="center" vertical="center" wrapText="1" readingOrder="2"/>
    </xf>
    <xf numFmtId="3" fontId="6" fillId="0" borderId="16" xfId="0" applyNumberFormat="1" applyFont="1" applyBorder="1" applyAlignment="1">
      <alignment horizontal="center" vertical="center" wrapText="1" readingOrder="2"/>
    </xf>
    <xf numFmtId="3" fontId="6" fillId="0" borderId="23" xfId="0" applyNumberFormat="1" applyFont="1" applyBorder="1" applyAlignment="1">
      <alignment horizontal="center" vertical="center" wrapText="1" readingOrder="2"/>
    </xf>
    <xf numFmtId="3" fontId="6" fillId="0" borderId="44" xfId="0" applyNumberFormat="1" applyFont="1" applyBorder="1" applyAlignment="1">
      <alignment horizontal="center" vertical="center" wrapText="1" readingOrder="2"/>
    </xf>
    <xf numFmtId="3" fontId="6" fillId="0" borderId="45" xfId="0" applyNumberFormat="1" applyFont="1" applyBorder="1" applyAlignment="1">
      <alignment horizontal="center" vertical="center" wrapText="1" readingOrder="2"/>
    </xf>
    <xf numFmtId="3" fontId="6" fillId="0" borderId="12" xfId="0" applyNumberFormat="1" applyFont="1" applyBorder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0" fontId="1" fillId="0" borderId="4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6" fillId="0" borderId="43" xfId="0" applyNumberFormat="1" applyFont="1" applyBorder="1" applyAlignment="1">
      <alignment horizontal="center" vertical="center" wrapText="1" readingOrder="2"/>
    </xf>
    <xf numFmtId="3" fontId="6" fillId="0" borderId="29" xfId="0" applyNumberFormat="1" applyFont="1" applyBorder="1" applyAlignment="1">
      <alignment horizontal="center" vertical="center" wrapText="1" readingOrder="2"/>
    </xf>
    <xf numFmtId="3" fontId="6" fillId="0" borderId="31" xfId="0" applyNumberFormat="1" applyFont="1" applyBorder="1" applyAlignment="1">
      <alignment horizontal="center" vertical="center" wrapText="1" readingOrder="2"/>
    </xf>
    <xf numFmtId="3" fontId="6" fillId="0" borderId="6" xfId="0" applyNumberFormat="1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 wrapText="1" readingOrder="2"/>
    </xf>
    <xf numFmtId="3" fontId="5" fillId="0" borderId="47" xfId="0" applyNumberFormat="1" applyFont="1" applyBorder="1" applyAlignment="1">
      <alignment horizontal="center" vertical="center" wrapText="1" readingOrder="2"/>
    </xf>
    <xf numFmtId="3" fontId="5" fillId="0" borderId="32" xfId="0" applyNumberFormat="1" applyFont="1" applyBorder="1" applyAlignment="1">
      <alignment horizontal="center" vertical="center" wrapText="1" readingOrder="2"/>
    </xf>
    <xf numFmtId="3" fontId="5" fillId="0" borderId="33" xfId="0" applyNumberFormat="1" applyFont="1" applyBorder="1" applyAlignment="1">
      <alignment horizontal="center" vertical="center" wrapText="1" readingOrder="2"/>
    </xf>
    <xf numFmtId="3" fontId="5" fillId="0" borderId="0" xfId="0" applyNumberFormat="1" applyFont="1" applyBorder="1" applyAlignment="1">
      <alignment horizontal="center" vertical="center" wrapText="1" readingOrder="2"/>
    </xf>
    <xf numFmtId="3" fontId="5" fillId="0" borderId="49" xfId="0" applyNumberFormat="1" applyFont="1" applyBorder="1" applyAlignment="1">
      <alignment horizontal="center" vertical="center" wrapText="1" readingOrder="2"/>
    </xf>
    <xf numFmtId="3" fontId="5" fillId="0" borderId="50" xfId="0" applyNumberFormat="1" applyFont="1" applyBorder="1" applyAlignment="1">
      <alignment horizontal="center" vertical="center" wrapText="1" readingOrder="2"/>
    </xf>
    <xf numFmtId="3" fontId="5" fillId="0" borderId="48" xfId="0" applyNumberFormat="1" applyFont="1" applyBorder="1" applyAlignment="1">
      <alignment horizontal="center" vertical="center" wrapText="1" readingOrder="2"/>
    </xf>
    <xf numFmtId="3" fontId="5" fillId="0" borderId="51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rightToLeft="1" tabSelected="1" topLeftCell="A7" workbookViewId="0">
      <selection activeCell="Z11" sqref="Z11"/>
    </sheetView>
  </sheetViews>
  <sheetFormatPr defaultRowHeight="19.5" x14ac:dyDescent="0.2"/>
  <cols>
    <col min="1" max="1" width="37.42578125" style="3" customWidth="1"/>
    <col min="2" max="2" width="10.140625" style="3" hidden="1" customWidth="1"/>
    <col min="3" max="3" width="7.5703125" style="3" customWidth="1"/>
    <col min="4" max="4" width="7.28515625" style="3" hidden="1" customWidth="1"/>
    <col min="5" max="5" width="7.140625" style="3" customWidth="1"/>
    <col min="6" max="6" width="7.85546875" style="3" hidden="1" customWidth="1"/>
    <col min="7" max="7" width="6.28515625" style="3" customWidth="1"/>
    <col min="8" max="8" width="0.140625" style="3" customWidth="1"/>
    <col min="9" max="9" width="7.28515625" style="3" customWidth="1"/>
    <col min="10" max="10" width="9.140625" style="1" hidden="1" customWidth="1"/>
    <col min="11" max="11" width="0.85546875" style="1" customWidth="1"/>
    <col min="12" max="12" width="13" style="31" customWidth="1"/>
    <col min="13" max="13" width="0.42578125" style="31" customWidth="1"/>
    <col min="14" max="14" width="9" style="31" customWidth="1"/>
    <col min="15" max="15" width="8" style="1" hidden="1" customWidth="1"/>
    <col min="16" max="16" width="8.42578125" style="1" customWidth="1"/>
    <col min="17" max="17" width="7.7109375" style="1" hidden="1" customWidth="1"/>
    <col min="18" max="18" width="9" style="1" customWidth="1"/>
    <col min="19" max="19" width="0.140625" style="1" hidden="1" customWidth="1"/>
    <col min="20" max="20" width="7.140625" style="1" hidden="1" customWidth="1"/>
    <col min="21" max="21" width="8" style="1" customWidth="1"/>
    <col min="22" max="22" width="9.42578125" style="4" hidden="1" customWidth="1"/>
    <col min="23" max="23" width="9" style="1" customWidth="1"/>
    <col min="24" max="16384" width="9.140625" style="1"/>
  </cols>
  <sheetData>
    <row r="1" spans="1:23" ht="21" customHeight="1" x14ac:dyDescent="0.2">
      <c r="A1" s="73" t="s">
        <v>47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3" ht="18" customHeight="1" thickBot="1" x14ac:dyDescent="0.25">
      <c r="A2" s="74" t="s">
        <v>17</v>
      </c>
      <c r="B2" s="74"/>
      <c r="C2" s="74"/>
      <c r="D2" s="74"/>
      <c r="E2" s="74"/>
      <c r="F2" s="74"/>
      <c r="G2" s="74"/>
      <c r="H2" s="74"/>
      <c r="I2" s="74"/>
      <c r="J2" s="74"/>
      <c r="L2" s="75" t="s">
        <v>18</v>
      </c>
      <c r="M2" s="75"/>
      <c r="N2" s="75"/>
      <c r="O2" s="75"/>
      <c r="P2" s="75"/>
      <c r="Q2" s="75"/>
      <c r="R2" s="75"/>
      <c r="S2" s="75"/>
      <c r="T2" s="75"/>
      <c r="U2" s="75"/>
      <c r="V2" s="2"/>
    </row>
    <row r="3" spans="1:23" ht="42.75" customHeight="1" thickTop="1" x14ac:dyDescent="0.2">
      <c r="A3" s="51" t="s">
        <v>11</v>
      </c>
      <c r="B3" s="52" t="s">
        <v>38</v>
      </c>
      <c r="C3" s="53" t="s">
        <v>39</v>
      </c>
      <c r="D3" s="44" t="s">
        <v>33</v>
      </c>
      <c r="E3" s="45" t="s">
        <v>32</v>
      </c>
      <c r="F3" s="38" t="s">
        <v>29</v>
      </c>
      <c r="G3" s="39" t="s">
        <v>15</v>
      </c>
      <c r="H3" s="16" t="s">
        <v>28</v>
      </c>
      <c r="I3" s="18" t="s">
        <v>48</v>
      </c>
      <c r="J3" s="19"/>
      <c r="K3" s="34"/>
      <c r="L3" s="50" t="s">
        <v>10</v>
      </c>
      <c r="M3" s="52" t="s">
        <v>38</v>
      </c>
      <c r="N3" s="53" t="s">
        <v>39</v>
      </c>
      <c r="O3" s="16" t="s">
        <v>33</v>
      </c>
      <c r="P3" s="17" t="s">
        <v>34</v>
      </c>
      <c r="Q3" s="48" t="s">
        <v>25</v>
      </c>
      <c r="R3" s="49" t="s">
        <v>15</v>
      </c>
      <c r="S3" s="44" t="s">
        <v>26</v>
      </c>
      <c r="T3" s="46" t="s">
        <v>27</v>
      </c>
      <c r="U3" s="47" t="s">
        <v>14</v>
      </c>
      <c r="V3" s="11"/>
    </row>
    <row r="4" spans="1:23" ht="33" x14ac:dyDescent="0.2">
      <c r="A4" s="30" t="s">
        <v>31</v>
      </c>
      <c r="B4" s="54"/>
      <c r="C4" s="64">
        <v>245000</v>
      </c>
      <c r="D4" s="55">
        <f>E4-(I4*70%)</f>
        <v>93400</v>
      </c>
      <c r="E4" s="64">
        <v>176000</v>
      </c>
      <c r="F4" s="25">
        <f>G4-(I4*70%)</f>
        <v>73400</v>
      </c>
      <c r="G4" s="65">
        <v>156000</v>
      </c>
      <c r="H4" s="54">
        <f>I4*30%</f>
        <v>35400</v>
      </c>
      <c r="I4" s="63">
        <v>118000</v>
      </c>
      <c r="J4" s="5"/>
      <c r="K4" s="9"/>
      <c r="L4" s="66" t="s">
        <v>22</v>
      </c>
      <c r="M4" s="54"/>
      <c r="N4" s="55">
        <v>3900000</v>
      </c>
      <c r="O4" s="55">
        <f>P4-(U4*90%)</f>
        <v>1740200</v>
      </c>
      <c r="P4" s="64">
        <v>3164000</v>
      </c>
      <c r="Q4" s="54">
        <f>R4-(U4*90%)</f>
        <v>860200</v>
      </c>
      <c r="R4" s="65">
        <v>2284000</v>
      </c>
      <c r="S4" s="54">
        <f>U4*5%</f>
        <v>79100</v>
      </c>
      <c r="T4" s="23">
        <f>U4*10%</f>
        <v>158200</v>
      </c>
      <c r="U4" s="63">
        <v>1582000</v>
      </c>
      <c r="V4" s="12"/>
    </row>
    <row r="5" spans="1:23" ht="33" x14ac:dyDescent="0.2">
      <c r="A5" s="30" t="s">
        <v>46</v>
      </c>
      <c r="B5" s="54"/>
      <c r="C5" s="64">
        <v>280000</v>
      </c>
      <c r="D5" s="55">
        <f>E5-(I4*70%)</f>
        <v>93400</v>
      </c>
      <c r="E5" s="64">
        <v>176000</v>
      </c>
      <c r="F5" s="25">
        <f>G5-(I5*70%)</f>
        <v>73400</v>
      </c>
      <c r="G5" s="65">
        <v>156000</v>
      </c>
      <c r="H5" s="54">
        <f>I5*30%</f>
        <v>35400</v>
      </c>
      <c r="I5" s="63">
        <v>118000</v>
      </c>
      <c r="J5" s="5"/>
      <c r="K5" s="9"/>
      <c r="L5" s="66" t="s">
        <v>23</v>
      </c>
      <c r="M5" s="54"/>
      <c r="N5" s="55">
        <v>5500000</v>
      </c>
      <c r="O5" s="55">
        <f t="shared" ref="O5:O18" si="0">P5-(U5*90%)</f>
        <v>2615400</v>
      </c>
      <c r="P5" s="64">
        <v>4752000</v>
      </c>
      <c r="Q5" s="54">
        <f t="shared" ref="Q5:Q18" si="1">R5-(U5*90%)</f>
        <v>1061400</v>
      </c>
      <c r="R5" s="65">
        <v>3198000</v>
      </c>
      <c r="S5" s="54">
        <f>U5-U4+S4</f>
        <v>871100</v>
      </c>
      <c r="T5" s="23">
        <f>U5-U4+T4</f>
        <v>950200</v>
      </c>
      <c r="U5" s="63">
        <v>2374000</v>
      </c>
      <c r="V5" s="12"/>
    </row>
    <row r="6" spans="1:23" ht="33" x14ac:dyDescent="0.2">
      <c r="A6" s="30" t="s">
        <v>30</v>
      </c>
      <c r="B6" s="54"/>
      <c r="C6" s="64">
        <v>384000</v>
      </c>
      <c r="D6" s="55">
        <f t="shared" ref="D6" si="2">E6-(I6*70%)</f>
        <v>120000</v>
      </c>
      <c r="E6" s="64">
        <v>295000</v>
      </c>
      <c r="F6" s="25">
        <f t="shared" ref="F6" si="3">G6-(I6*70%)</f>
        <v>82000</v>
      </c>
      <c r="G6" s="65">
        <v>257000</v>
      </c>
      <c r="H6" s="54">
        <v>44000</v>
      </c>
      <c r="I6" s="63">
        <v>250000</v>
      </c>
      <c r="J6" s="5"/>
      <c r="K6" s="9"/>
      <c r="L6" s="76" t="s">
        <v>24</v>
      </c>
      <c r="M6" s="78"/>
      <c r="N6" s="80">
        <v>7600000</v>
      </c>
      <c r="O6" s="82">
        <f t="shared" si="0"/>
        <v>3481400</v>
      </c>
      <c r="P6" s="84">
        <v>6329000</v>
      </c>
      <c r="Q6" s="78">
        <f t="shared" si="1"/>
        <v>1264400</v>
      </c>
      <c r="R6" s="85">
        <v>4112000</v>
      </c>
      <c r="S6" s="78">
        <f>U6*5%</f>
        <v>158200</v>
      </c>
      <c r="T6" s="80">
        <f>U6*10%</f>
        <v>316400</v>
      </c>
      <c r="U6" s="86">
        <v>3164000</v>
      </c>
      <c r="V6" s="13"/>
    </row>
    <row r="7" spans="1:23" ht="23.25" x14ac:dyDescent="0.2">
      <c r="A7" s="30" t="s">
        <v>45</v>
      </c>
      <c r="B7" s="54"/>
      <c r="C7" s="64">
        <v>479000</v>
      </c>
      <c r="D7" s="55">
        <f>E7-(I7*70%)</f>
        <v>144600</v>
      </c>
      <c r="E7" s="26">
        <v>356000</v>
      </c>
      <c r="F7" s="25">
        <f>G7-(I7*70%)</f>
        <v>100600</v>
      </c>
      <c r="G7" s="27">
        <v>312000</v>
      </c>
      <c r="H7" s="28">
        <v>53000</v>
      </c>
      <c r="I7" s="29">
        <v>302000</v>
      </c>
      <c r="J7" s="5"/>
      <c r="K7" s="9"/>
      <c r="L7" s="77"/>
      <c r="M7" s="79"/>
      <c r="N7" s="81"/>
      <c r="O7" s="83"/>
      <c r="P7" s="84"/>
      <c r="Q7" s="79"/>
      <c r="R7" s="85"/>
      <c r="S7" s="79"/>
      <c r="T7" s="81"/>
      <c r="U7" s="86"/>
      <c r="V7" s="13"/>
    </row>
    <row r="8" spans="1:23" ht="23.25" x14ac:dyDescent="0.2">
      <c r="A8" s="32" t="s">
        <v>19</v>
      </c>
      <c r="B8" s="54"/>
      <c r="C8" s="64">
        <v>546000</v>
      </c>
      <c r="D8" s="55">
        <f>E8-(I8*70%)</f>
        <v>171300.00000000003</v>
      </c>
      <c r="E8" s="26">
        <v>424000</v>
      </c>
      <c r="F8" s="25">
        <f>G8-(I8*70%)</f>
        <v>103300.00000000003</v>
      </c>
      <c r="G8" s="27">
        <v>356000</v>
      </c>
      <c r="H8" s="28">
        <v>64000</v>
      </c>
      <c r="I8" s="29">
        <v>361000</v>
      </c>
      <c r="J8" s="6"/>
      <c r="K8" s="9"/>
      <c r="L8" s="76" t="s">
        <v>0</v>
      </c>
      <c r="M8" s="78"/>
      <c r="N8" s="80">
        <v>2800000</v>
      </c>
      <c r="O8" s="82">
        <f t="shared" si="0"/>
        <v>875200</v>
      </c>
      <c r="P8" s="84">
        <v>1588000</v>
      </c>
      <c r="Q8" s="78">
        <f t="shared" si="1"/>
        <v>658200</v>
      </c>
      <c r="R8" s="85">
        <v>1371000</v>
      </c>
      <c r="S8" s="78">
        <f>U8*5%</f>
        <v>39600</v>
      </c>
      <c r="T8" s="80">
        <f>U8*10%</f>
        <v>79200</v>
      </c>
      <c r="U8" s="86">
        <v>792000</v>
      </c>
      <c r="V8" s="12"/>
      <c r="W8" s="87"/>
    </row>
    <row r="9" spans="1:23" ht="23.25" x14ac:dyDescent="0.2">
      <c r="A9" s="32" t="s">
        <v>12</v>
      </c>
      <c r="B9" s="54"/>
      <c r="C9" s="64">
        <f>C4</f>
        <v>245000</v>
      </c>
      <c r="D9" s="55">
        <f>E9-(I9*70%)</f>
        <v>93400</v>
      </c>
      <c r="E9" s="26">
        <v>176000</v>
      </c>
      <c r="F9" s="25">
        <f>G9-(I9*70%)</f>
        <v>73400</v>
      </c>
      <c r="G9" s="27">
        <f>G4</f>
        <v>156000</v>
      </c>
      <c r="H9" s="28">
        <f>I9*30%</f>
        <v>35400</v>
      </c>
      <c r="I9" s="29">
        <f>I4</f>
        <v>118000</v>
      </c>
      <c r="J9" s="6"/>
      <c r="K9" s="10"/>
      <c r="L9" s="77"/>
      <c r="M9" s="79"/>
      <c r="N9" s="81"/>
      <c r="O9" s="83"/>
      <c r="P9" s="84"/>
      <c r="Q9" s="79"/>
      <c r="R9" s="85"/>
      <c r="S9" s="79"/>
      <c r="T9" s="81"/>
      <c r="U9" s="86"/>
      <c r="V9" s="12"/>
      <c r="W9" s="87"/>
    </row>
    <row r="10" spans="1:23" ht="23.25" x14ac:dyDescent="0.2">
      <c r="A10" s="33" t="s">
        <v>8</v>
      </c>
      <c r="B10" s="54"/>
      <c r="C10" s="64">
        <v>206000</v>
      </c>
      <c r="D10" s="55">
        <v>151000</v>
      </c>
      <c r="E10" s="70">
        <v>151000</v>
      </c>
      <c r="F10" s="25">
        <v>134000</v>
      </c>
      <c r="G10" s="71">
        <v>134000</v>
      </c>
      <c r="H10" s="28">
        <v>101000</v>
      </c>
      <c r="I10" s="72">
        <v>101000</v>
      </c>
      <c r="J10" s="7"/>
      <c r="K10" s="10"/>
      <c r="L10" s="76" t="s">
        <v>1</v>
      </c>
      <c r="M10" s="78"/>
      <c r="N10" s="80">
        <v>4000000</v>
      </c>
      <c r="O10" s="82">
        <f t="shared" si="0"/>
        <v>1216800</v>
      </c>
      <c r="P10" s="84">
        <v>2214000</v>
      </c>
      <c r="Q10" s="78">
        <f t="shared" si="1"/>
        <v>829800</v>
      </c>
      <c r="R10" s="85">
        <v>1827000</v>
      </c>
      <c r="S10" s="78">
        <f>U10*5%</f>
        <v>55400</v>
      </c>
      <c r="T10" s="80">
        <f>U10*10%</f>
        <v>110800</v>
      </c>
      <c r="U10" s="86">
        <v>1108000</v>
      </c>
      <c r="V10" s="12"/>
    </row>
    <row r="11" spans="1:23" ht="23.25" x14ac:dyDescent="0.2">
      <c r="A11" s="33" t="s">
        <v>9</v>
      </c>
      <c r="B11" s="54"/>
      <c r="C11" s="64">
        <v>178000</v>
      </c>
      <c r="D11" s="55">
        <v>123000</v>
      </c>
      <c r="E11" s="70">
        <v>123000</v>
      </c>
      <c r="F11" s="25">
        <v>117000</v>
      </c>
      <c r="G11" s="71">
        <v>117000</v>
      </c>
      <c r="H11" s="28">
        <v>82000</v>
      </c>
      <c r="I11" s="72">
        <v>8200</v>
      </c>
      <c r="J11" s="7"/>
      <c r="K11" s="10"/>
      <c r="L11" s="77"/>
      <c r="M11" s="79"/>
      <c r="N11" s="81"/>
      <c r="O11" s="83"/>
      <c r="P11" s="84"/>
      <c r="Q11" s="79"/>
      <c r="R11" s="85"/>
      <c r="S11" s="79"/>
      <c r="T11" s="81"/>
      <c r="U11" s="86"/>
      <c r="V11" s="12"/>
    </row>
    <row r="12" spans="1:23" ht="33" x14ac:dyDescent="0.2">
      <c r="A12" s="57" t="s">
        <v>40</v>
      </c>
      <c r="B12" s="54"/>
      <c r="C12" s="64">
        <v>412000</v>
      </c>
      <c r="D12" s="58">
        <f>E12-(I12*70%)</f>
        <v>152320</v>
      </c>
      <c r="E12" s="35">
        <v>285600</v>
      </c>
      <c r="F12" s="25">
        <f>G12-(I12*70%)</f>
        <v>72720</v>
      </c>
      <c r="G12" s="35">
        <v>206000</v>
      </c>
      <c r="H12" s="54">
        <f>I12*10%</f>
        <v>19040</v>
      </c>
      <c r="I12" s="37">
        <v>190400</v>
      </c>
      <c r="J12" s="5"/>
      <c r="K12" s="10"/>
      <c r="L12" s="66" t="s">
        <v>2</v>
      </c>
      <c r="M12" s="54"/>
      <c r="N12" s="55">
        <v>12000000</v>
      </c>
      <c r="O12" s="55">
        <f t="shared" si="0"/>
        <v>3354500</v>
      </c>
      <c r="P12" s="64">
        <v>8381000</v>
      </c>
      <c r="Q12" s="54">
        <f t="shared" si="1"/>
        <v>1826500</v>
      </c>
      <c r="R12" s="65">
        <v>6853000</v>
      </c>
      <c r="S12" s="54">
        <f>U12*5%</f>
        <v>279250</v>
      </c>
      <c r="T12" s="23">
        <f t="shared" ref="T12:T18" si="4">U12*10%</f>
        <v>558500</v>
      </c>
      <c r="U12" s="63">
        <v>5585000</v>
      </c>
      <c r="V12" s="12"/>
    </row>
    <row r="13" spans="1:23" ht="33" x14ac:dyDescent="0.2">
      <c r="A13" s="57" t="s">
        <v>41</v>
      </c>
      <c r="B13" s="54"/>
      <c r="C13" s="64">
        <v>422300</v>
      </c>
      <c r="D13" s="58">
        <f>E13-(I13*70%)</f>
        <v>156060</v>
      </c>
      <c r="E13" s="35">
        <v>292700</v>
      </c>
      <c r="F13" s="25">
        <f>G13-(I13*70%)</f>
        <v>74460</v>
      </c>
      <c r="G13" s="35">
        <v>211100</v>
      </c>
      <c r="H13" s="54">
        <f>I13*10%</f>
        <v>19520</v>
      </c>
      <c r="I13" s="37">
        <v>195200</v>
      </c>
      <c r="J13" s="5"/>
      <c r="K13" s="10"/>
      <c r="L13" s="66" t="s">
        <v>3</v>
      </c>
      <c r="M13" s="54"/>
      <c r="N13" s="55">
        <v>4000000</v>
      </c>
      <c r="O13" s="55">
        <f t="shared" si="0"/>
        <v>1740200</v>
      </c>
      <c r="P13" s="64">
        <v>3164000</v>
      </c>
      <c r="Q13" s="54">
        <f t="shared" si="1"/>
        <v>860200</v>
      </c>
      <c r="R13" s="65">
        <v>2284000</v>
      </c>
      <c r="S13" s="54">
        <f t="shared" ref="S13:S18" si="5">U13*3%</f>
        <v>47460</v>
      </c>
      <c r="T13" s="23">
        <f t="shared" si="4"/>
        <v>158200</v>
      </c>
      <c r="U13" s="63">
        <f>U4</f>
        <v>1582000</v>
      </c>
      <c r="V13" s="14"/>
    </row>
    <row r="14" spans="1:23" ht="33" x14ac:dyDescent="0.2">
      <c r="A14" s="57" t="s">
        <v>42</v>
      </c>
      <c r="B14" s="54"/>
      <c r="C14" s="64">
        <v>216000</v>
      </c>
      <c r="D14" s="58">
        <f>E14-(I14*70%)</f>
        <v>62040</v>
      </c>
      <c r="E14" s="35">
        <v>162000</v>
      </c>
      <c r="F14" s="25">
        <f>G14-(I14*70%)</f>
        <v>51040</v>
      </c>
      <c r="G14" s="35">
        <v>151000</v>
      </c>
      <c r="H14" s="54">
        <f>I14*10%</f>
        <v>14280</v>
      </c>
      <c r="I14" s="37">
        <v>142800</v>
      </c>
      <c r="J14" s="5"/>
      <c r="K14" s="10"/>
      <c r="L14" s="66" t="s">
        <v>6</v>
      </c>
      <c r="M14" s="54"/>
      <c r="N14" s="55">
        <v>9000000</v>
      </c>
      <c r="O14" s="55">
        <f t="shared" si="0"/>
        <v>2204100</v>
      </c>
      <c r="P14" s="64">
        <v>5508000</v>
      </c>
      <c r="Q14" s="54">
        <f t="shared" si="1"/>
        <v>1950100</v>
      </c>
      <c r="R14" s="65">
        <v>5254000</v>
      </c>
      <c r="S14" s="54">
        <f>U14*5%</f>
        <v>183550</v>
      </c>
      <c r="T14" s="23">
        <f t="shared" si="4"/>
        <v>367100</v>
      </c>
      <c r="U14" s="63">
        <v>3671000</v>
      </c>
      <c r="V14" s="14"/>
    </row>
    <row r="15" spans="1:23" ht="33" x14ac:dyDescent="0.2">
      <c r="A15" s="57" t="s">
        <v>44</v>
      </c>
      <c r="B15" s="54"/>
      <c r="C15" s="64">
        <v>221400</v>
      </c>
      <c r="D15" s="59">
        <f>E15-(I15*70%)</f>
        <v>63620</v>
      </c>
      <c r="E15" s="36">
        <v>166100</v>
      </c>
      <c r="F15" s="25">
        <f>G15-(I15*70%)</f>
        <v>52320</v>
      </c>
      <c r="G15" s="36">
        <v>154800</v>
      </c>
      <c r="H15" s="54">
        <f>I15*10%</f>
        <v>14640</v>
      </c>
      <c r="I15" s="37">
        <v>146400</v>
      </c>
      <c r="J15" s="8"/>
      <c r="K15" s="10"/>
      <c r="L15" s="30" t="s">
        <v>7</v>
      </c>
      <c r="M15" s="54"/>
      <c r="N15" s="55">
        <v>7000000</v>
      </c>
      <c r="O15" s="55">
        <f t="shared" si="0"/>
        <v>1728900</v>
      </c>
      <c r="P15" s="64">
        <v>4320000</v>
      </c>
      <c r="Q15" s="54">
        <f t="shared" si="1"/>
        <v>1520900</v>
      </c>
      <c r="R15" s="65">
        <v>4112000</v>
      </c>
      <c r="S15" s="54">
        <f>U15*5%</f>
        <v>143950</v>
      </c>
      <c r="T15" s="23">
        <f t="shared" si="4"/>
        <v>287900</v>
      </c>
      <c r="U15" s="63">
        <v>2879000</v>
      </c>
      <c r="V15" s="14"/>
    </row>
    <row r="16" spans="1:23" ht="23.25" x14ac:dyDescent="0.2">
      <c r="A16" s="56" t="s">
        <v>43</v>
      </c>
      <c r="B16" s="54"/>
      <c r="C16" s="64">
        <v>13300</v>
      </c>
      <c r="D16" s="91">
        <v>9850</v>
      </c>
      <c r="E16" s="84"/>
      <c r="F16" s="92">
        <v>8600</v>
      </c>
      <c r="G16" s="93"/>
      <c r="H16" s="92">
        <v>8475</v>
      </c>
      <c r="I16" s="94"/>
      <c r="J16" s="8"/>
      <c r="K16" s="10"/>
      <c r="L16" s="66" t="s">
        <v>5</v>
      </c>
      <c r="M16" s="54"/>
      <c r="N16" s="55">
        <v>14000000</v>
      </c>
      <c r="O16" s="55">
        <f t="shared" si="0"/>
        <v>4408200</v>
      </c>
      <c r="P16" s="64">
        <v>11016000</v>
      </c>
      <c r="Q16" s="54">
        <f t="shared" si="1"/>
        <v>2529200</v>
      </c>
      <c r="R16" s="65">
        <v>9137000</v>
      </c>
      <c r="S16" s="54">
        <f t="shared" si="5"/>
        <v>220260</v>
      </c>
      <c r="T16" s="23">
        <f t="shared" si="4"/>
        <v>734200</v>
      </c>
      <c r="U16" s="63">
        <v>7342000</v>
      </c>
      <c r="V16" s="14"/>
    </row>
    <row r="17" spans="1:22" ht="23.25" x14ac:dyDescent="0.2">
      <c r="A17" s="101" t="s">
        <v>16</v>
      </c>
      <c r="B17" s="102"/>
      <c r="C17" s="102"/>
      <c r="D17" s="102"/>
      <c r="E17" s="102"/>
      <c r="F17" s="102"/>
      <c r="G17" s="102"/>
      <c r="H17" s="102"/>
      <c r="I17" s="103"/>
      <c r="J17" s="20"/>
      <c r="K17" s="21"/>
      <c r="L17" s="66" t="s">
        <v>4</v>
      </c>
      <c r="M17" s="54"/>
      <c r="N17" s="55">
        <v>14000000</v>
      </c>
      <c r="O17" s="55">
        <f t="shared" si="0"/>
        <v>4408200</v>
      </c>
      <c r="P17" s="64">
        <v>11016000</v>
      </c>
      <c r="Q17" s="54">
        <f t="shared" si="1"/>
        <v>2529200</v>
      </c>
      <c r="R17" s="65">
        <v>9137000</v>
      </c>
      <c r="S17" s="54">
        <f>U17*5%</f>
        <v>367100</v>
      </c>
      <c r="T17" s="23">
        <f t="shared" si="4"/>
        <v>734200</v>
      </c>
      <c r="U17" s="63">
        <f>U16</f>
        <v>7342000</v>
      </c>
      <c r="V17" s="14"/>
    </row>
    <row r="18" spans="1:22" ht="33" x14ac:dyDescent="0.2">
      <c r="A18" s="104"/>
      <c r="B18" s="105"/>
      <c r="C18" s="105"/>
      <c r="D18" s="105"/>
      <c r="E18" s="105"/>
      <c r="F18" s="105"/>
      <c r="G18" s="105"/>
      <c r="H18" s="105"/>
      <c r="I18" s="106"/>
      <c r="L18" s="66" t="s">
        <v>13</v>
      </c>
      <c r="M18" s="54"/>
      <c r="N18" s="55">
        <v>17000000</v>
      </c>
      <c r="O18" s="55">
        <f t="shared" si="0"/>
        <v>4841300</v>
      </c>
      <c r="P18" s="64">
        <v>12107000</v>
      </c>
      <c r="Q18" s="54">
        <f t="shared" si="1"/>
        <v>3013300</v>
      </c>
      <c r="R18" s="65">
        <v>10279000</v>
      </c>
      <c r="S18" s="54">
        <f t="shared" si="5"/>
        <v>242190</v>
      </c>
      <c r="T18" s="23">
        <f t="shared" si="4"/>
        <v>807300</v>
      </c>
      <c r="U18" s="63">
        <v>8073000</v>
      </c>
      <c r="V18" s="14"/>
    </row>
    <row r="19" spans="1:22" ht="33" x14ac:dyDescent="0.2">
      <c r="A19" s="104"/>
      <c r="B19" s="105"/>
      <c r="C19" s="105"/>
      <c r="D19" s="105"/>
      <c r="E19" s="105"/>
      <c r="F19" s="105"/>
      <c r="G19" s="105"/>
      <c r="H19" s="105"/>
      <c r="I19" s="106"/>
      <c r="L19" s="66" t="s">
        <v>20</v>
      </c>
      <c r="M19" s="54"/>
      <c r="N19" s="55">
        <v>800000</v>
      </c>
      <c r="O19" s="55">
        <v>713000</v>
      </c>
      <c r="P19" s="64">
        <v>713000</v>
      </c>
      <c r="Q19" s="24">
        <f>R19</f>
        <v>457000</v>
      </c>
      <c r="R19" s="24">
        <v>457000</v>
      </c>
      <c r="S19" s="54">
        <f>U19</f>
        <v>356000</v>
      </c>
      <c r="T19" s="23">
        <f>U19</f>
        <v>356000</v>
      </c>
      <c r="U19" s="63">
        <v>356000</v>
      </c>
      <c r="V19" s="15"/>
    </row>
    <row r="20" spans="1:22" ht="33.75" thickBot="1" x14ac:dyDescent="0.25">
      <c r="A20" s="107"/>
      <c r="B20" s="108"/>
      <c r="C20" s="108"/>
      <c r="D20" s="108"/>
      <c r="E20" s="108"/>
      <c r="F20" s="108"/>
      <c r="G20" s="108"/>
      <c r="H20" s="108"/>
      <c r="I20" s="109"/>
      <c r="L20" s="66" t="s">
        <v>21</v>
      </c>
      <c r="M20" s="67"/>
      <c r="N20" s="69">
        <f>N19</f>
        <v>800000</v>
      </c>
      <c r="O20" s="69">
        <v>713000</v>
      </c>
      <c r="P20" s="60">
        <v>713000</v>
      </c>
      <c r="Q20" s="24">
        <f>R19</f>
        <v>457000</v>
      </c>
      <c r="R20" s="24">
        <v>457000</v>
      </c>
      <c r="S20" s="67">
        <f>T20</f>
        <v>35600</v>
      </c>
      <c r="T20" s="68">
        <f>U20*10%</f>
        <v>35600</v>
      </c>
      <c r="U20" s="61">
        <v>356000</v>
      </c>
      <c r="V20" s="22"/>
    </row>
    <row r="21" spans="1:22" ht="21.75" x14ac:dyDescent="0.2">
      <c r="A21" s="98" t="s">
        <v>35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100"/>
      <c r="V21" s="40"/>
    </row>
    <row r="22" spans="1:22" ht="21.75" x14ac:dyDescent="0.2">
      <c r="A22" s="95" t="s">
        <v>36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/>
      <c r="V22" s="41"/>
    </row>
    <row r="23" spans="1:22" ht="22.5" thickBot="1" x14ac:dyDescent="0.25">
      <c r="A23" s="88" t="s">
        <v>37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90"/>
      <c r="V23" s="43"/>
    </row>
    <row r="24" spans="1:22" ht="20.25" thickTop="1" x14ac:dyDescent="0.2"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42"/>
    </row>
  </sheetData>
  <mergeCells count="41">
    <mergeCell ref="A23:U23"/>
    <mergeCell ref="R10:R11"/>
    <mergeCell ref="S10:S11"/>
    <mergeCell ref="T10:T11"/>
    <mergeCell ref="U10:U11"/>
    <mergeCell ref="D16:E16"/>
    <mergeCell ref="F16:G16"/>
    <mergeCell ref="H16:I16"/>
    <mergeCell ref="A22:U22"/>
    <mergeCell ref="A21:U21"/>
    <mergeCell ref="A17:I20"/>
    <mergeCell ref="W8:W9"/>
    <mergeCell ref="L10:L11"/>
    <mergeCell ref="M10:M11"/>
    <mergeCell ref="N10:N11"/>
    <mergeCell ref="O10:O11"/>
    <mergeCell ref="P10:P11"/>
    <mergeCell ref="Q10:Q11"/>
    <mergeCell ref="Q8:Q9"/>
    <mergeCell ref="R8:R9"/>
    <mergeCell ref="S8:S9"/>
    <mergeCell ref="T8:T9"/>
    <mergeCell ref="U8:U9"/>
    <mergeCell ref="L8:L9"/>
    <mergeCell ref="M8:M9"/>
    <mergeCell ref="N8:N9"/>
    <mergeCell ref="O8:O9"/>
    <mergeCell ref="P8:P9"/>
    <mergeCell ref="A1:V1"/>
    <mergeCell ref="A2:J2"/>
    <mergeCell ref="L2:U2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تعرفه ها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hajizade</dc:creator>
  <cp:lastModifiedBy>hajizade</cp:lastModifiedBy>
  <cp:lastPrinted>2018-05-22T11:55:15Z</cp:lastPrinted>
  <dcterms:created xsi:type="dcterms:W3CDTF">1996-10-14T23:33:28Z</dcterms:created>
  <dcterms:modified xsi:type="dcterms:W3CDTF">2018-06-19T05:21:23Z</dcterms:modified>
</cp:coreProperties>
</file>